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ata\home$\luthi1\Dokumenty\Stavby\Oprava vybraných ulic 2024\Projektantka Dvořáková\Zadavaci dokumentace II. etapa\"/>
    </mc:Choice>
  </mc:AlternateContent>
  <bookViews>
    <workbookView xWindow="0" yWindow="0" windowWidth="28800" windowHeight="13500"/>
  </bookViews>
  <sheets>
    <sheet name="Rekapitulace stavby" sheetId="1" r:id="rId1"/>
    <sheet name="1153.10 - 2 - ulice Polit..." sheetId="2" r:id="rId2"/>
    <sheet name="1153.0 - VRN" sheetId="3" r:id="rId3"/>
    <sheet name="Pokyny pro vyplnění" sheetId="4" r:id="rId4"/>
  </sheets>
  <definedNames>
    <definedName name="_xlnm._FilterDatabase" localSheetId="2" hidden="1">'1153.0 - VRN'!$C$80:$K$95</definedName>
    <definedName name="_xlnm._FilterDatabase" localSheetId="1" hidden="1">'1153.10 - 2 - ulice Polit...'!$C$85:$K$189</definedName>
    <definedName name="_xlnm.Print_Titles" localSheetId="2">'1153.0 - VRN'!$80:$80</definedName>
    <definedName name="_xlnm.Print_Titles" localSheetId="1">'1153.10 - 2 - ulice Polit...'!$85:$85</definedName>
    <definedName name="_xlnm.Print_Titles" localSheetId="0">'Rekapitulace stavby'!$52:$52</definedName>
    <definedName name="_xlnm.Print_Area" localSheetId="2">'1153.0 - VRN'!$C$4:$J$39,'1153.0 - VRN'!$C$45:$J$62,'1153.0 - VRN'!$C$68:$J$95</definedName>
    <definedName name="_xlnm.Print_Area" localSheetId="1">'1153.10 - 2 - ulice Polit...'!$C$4:$J$39,'1153.10 - 2 - ulice Polit...'!$C$45:$J$67,'1153.10 - 2 - ulice Polit...'!$C$73:$J$189</definedName>
    <definedName name="_xlnm.Print_Area" localSheetId="3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stavby'!$C$42:$AQ$57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56" i="1"/>
  <c r="J35" i="3"/>
  <c r="AX56" i="1" s="1"/>
  <c r="BI95" i="3"/>
  <c r="BH95" i="3"/>
  <c r="BG95" i="3"/>
  <c r="BF95" i="3"/>
  <c r="T95" i="3"/>
  <c r="R95" i="3"/>
  <c r="P95" i="3"/>
  <c r="BI94" i="3"/>
  <c r="BH94" i="3"/>
  <c r="BG94" i="3"/>
  <c r="BF94" i="3"/>
  <c r="T94" i="3"/>
  <c r="R94" i="3"/>
  <c r="P94" i="3"/>
  <c r="BI92" i="3"/>
  <c r="BH92" i="3"/>
  <c r="BG92" i="3"/>
  <c r="BF92" i="3"/>
  <c r="T92" i="3"/>
  <c r="R92" i="3"/>
  <c r="P92" i="3"/>
  <c r="BI90" i="3"/>
  <c r="BH90" i="3"/>
  <c r="BG90" i="3"/>
  <c r="BF90" i="3"/>
  <c r="T90" i="3"/>
  <c r="R90" i="3"/>
  <c r="P90" i="3"/>
  <c r="BI89" i="3"/>
  <c r="BH89" i="3"/>
  <c r="BG89" i="3"/>
  <c r="BF89" i="3"/>
  <c r="T89" i="3"/>
  <c r="R89" i="3"/>
  <c r="P89" i="3"/>
  <c r="BI87" i="3"/>
  <c r="BH87" i="3"/>
  <c r="BG87" i="3"/>
  <c r="BF87" i="3"/>
  <c r="T87" i="3"/>
  <c r="R87" i="3"/>
  <c r="P87" i="3"/>
  <c r="BI86" i="3"/>
  <c r="BH86" i="3"/>
  <c r="BG86" i="3"/>
  <c r="BF86" i="3"/>
  <c r="T86" i="3"/>
  <c r="R86" i="3"/>
  <c r="P86" i="3"/>
  <c r="BI84" i="3"/>
  <c r="BH84" i="3"/>
  <c r="BG84" i="3"/>
  <c r="BF84" i="3"/>
  <c r="T84" i="3"/>
  <c r="R84" i="3"/>
  <c r="P84" i="3"/>
  <c r="J78" i="3"/>
  <c r="J77" i="3"/>
  <c r="F77" i="3"/>
  <c r="F75" i="3"/>
  <c r="E73" i="3"/>
  <c r="J55" i="3"/>
  <c r="J54" i="3"/>
  <c r="F54" i="3"/>
  <c r="F52" i="3"/>
  <c r="E50" i="3"/>
  <c r="J18" i="3"/>
  <c r="E18" i="3"/>
  <c r="F55" i="3"/>
  <c r="J17" i="3"/>
  <c r="J12" i="3"/>
  <c r="J52" i="3" s="1"/>
  <c r="E7" i="3"/>
  <c r="E71" i="3"/>
  <c r="J37" i="2"/>
  <c r="J36" i="2"/>
  <c r="AY55" i="1"/>
  <c r="J35" i="2"/>
  <c r="AX55" i="1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70" i="2"/>
  <c r="BH170" i="2"/>
  <c r="BG170" i="2"/>
  <c r="BF170" i="2"/>
  <c r="T170" i="2"/>
  <c r="T169" i="2" s="1"/>
  <c r="R170" i="2"/>
  <c r="R169" i="2"/>
  <c r="P170" i="2"/>
  <c r="P169" i="2" s="1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3" i="2"/>
  <c r="BH133" i="2"/>
  <c r="BG133" i="2"/>
  <c r="BF133" i="2"/>
  <c r="T133" i="2"/>
  <c r="R133" i="2"/>
  <c r="R123" i="2" s="1"/>
  <c r="P133" i="2"/>
  <c r="BI130" i="2"/>
  <c r="BH130" i="2"/>
  <c r="BG130" i="2"/>
  <c r="BF130" i="2"/>
  <c r="T130" i="2"/>
  <c r="R130" i="2"/>
  <c r="P130" i="2"/>
  <c r="BI127" i="2"/>
  <c r="BH127" i="2"/>
  <c r="BG127" i="2"/>
  <c r="BF127" i="2"/>
  <c r="T127" i="2"/>
  <c r="R127" i="2"/>
  <c r="P127" i="2"/>
  <c r="BI124" i="2"/>
  <c r="BH124" i="2"/>
  <c r="BG124" i="2"/>
  <c r="BF124" i="2"/>
  <c r="T124" i="2"/>
  <c r="T123" i="2" s="1"/>
  <c r="R124" i="2"/>
  <c r="P124" i="2"/>
  <c r="P123" i="2" s="1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BI116" i="2"/>
  <c r="BH116" i="2"/>
  <c r="BG116" i="2"/>
  <c r="BF116" i="2"/>
  <c r="T116" i="2"/>
  <c r="R116" i="2"/>
  <c r="P116" i="2"/>
  <c r="BI114" i="2"/>
  <c r="BH114" i="2"/>
  <c r="BG114" i="2"/>
  <c r="BF114" i="2"/>
  <c r="T114" i="2"/>
  <c r="R114" i="2"/>
  <c r="P114" i="2"/>
  <c r="BI110" i="2"/>
  <c r="BH110" i="2"/>
  <c r="BG110" i="2"/>
  <c r="BF110" i="2"/>
  <c r="T110" i="2"/>
  <c r="R110" i="2"/>
  <c r="P110" i="2"/>
  <c r="BI108" i="2"/>
  <c r="BH108" i="2"/>
  <c r="BG108" i="2"/>
  <c r="BF108" i="2"/>
  <c r="T108" i="2"/>
  <c r="R108" i="2"/>
  <c r="P108" i="2"/>
  <c r="BI105" i="2"/>
  <c r="BH105" i="2"/>
  <c r="BG105" i="2"/>
  <c r="BF105" i="2"/>
  <c r="T105" i="2"/>
  <c r="R105" i="2"/>
  <c r="P105" i="2"/>
  <c r="BI102" i="2"/>
  <c r="BH102" i="2"/>
  <c r="BG102" i="2"/>
  <c r="BF102" i="2"/>
  <c r="T102" i="2"/>
  <c r="R102" i="2"/>
  <c r="P102" i="2"/>
  <c r="BI98" i="2"/>
  <c r="BH98" i="2"/>
  <c r="BG98" i="2"/>
  <c r="BF98" i="2"/>
  <c r="T98" i="2"/>
  <c r="R98" i="2"/>
  <c r="P98" i="2"/>
  <c r="BI95" i="2"/>
  <c r="BH95" i="2"/>
  <c r="BG95" i="2"/>
  <c r="BF95" i="2"/>
  <c r="T95" i="2"/>
  <c r="R95" i="2"/>
  <c r="P95" i="2"/>
  <c r="BI92" i="2"/>
  <c r="BH92" i="2"/>
  <c r="BG92" i="2"/>
  <c r="BF92" i="2"/>
  <c r="T92" i="2"/>
  <c r="R92" i="2"/>
  <c r="P92" i="2"/>
  <c r="BI89" i="2"/>
  <c r="BH89" i="2"/>
  <c r="BG89" i="2"/>
  <c r="BF89" i="2"/>
  <c r="T89" i="2"/>
  <c r="R89" i="2"/>
  <c r="P89" i="2"/>
  <c r="J83" i="2"/>
  <c r="J82" i="2"/>
  <c r="F82" i="2"/>
  <c r="F80" i="2"/>
  <c r="E78" i="2"/>
  <c r="J55" i="2"/>
  <c r="J54" i="2"/>
  <c r="F54" i="2"/>
  <c r="F52" i="2"/>
  <c r="E50" i="2"/>
  <c r="J18" i="2"/>
  <c r="E18" i="2"/>
  <c r="F55" i="2"/>
  <c r="J17" i="2"/>
  <c r="J12" i="2"/>
  <c r="J52" i="2" s="1"/>
  <c r="E7" i="2"/>
  <c r="E76" i="2"/>
  <c r="L50" i="1"/>
  <c r="AM50" i="1"/>
  <c r="AM49" i="1"/>
  <c r="L49" i="1"/>
  <c r="AM47" i="1"/>
  <c r="L47" i="1"/>
  <c r="L45" i="1"/>
  <c r="L44" i="1"/>
  <c r="BK108" i="2"/>
  <c r="BK92" i="2"/>
  <c r="J152" i="2"/>
  <c r="BK124" i="2"/>
  <c r="BK84" i="3"/>
  <c r="J167" i="2"/>
  <c r="BK86" i="3"/>
  <c r="BK105" i="2"/>
  <c r="J130" i="2"/>
  <c r="BK116" i="2"/>
  <c r="J119" i="2"/>
  <c r="BK143" i="2"/>
  <c r="J92" i="2"/>
  <c r="J155" i="2"/>
  <c r="AS54" i="1"/>
  <c r="BK102" i="2"/>
  <c r="BK174" i="2"/>
  <c r="J124" i="2"/>
  <c r="BK98" i="2"/>
  <c r="J94" i="3"/>
  <c r="J143" i="2"/>
  <c r="BK161" i="2"/>
  <c r="BK121" i="2"/>
  <c r="J95" i="3"/>
  <c r="BK127" i="2"/>
  <c r="BK184" i="2"/>
  <c r="J92" i="3"/>
  <c r="BK133" i="2"/>
  <c r="J158" i="2"/>
  <c r="J84" i="3"/>
  <c r="J138" i="2"/>
  <c r="J114" i="2"/>
  <c r="J90" i="3"/>
  <c r="BK119" i="2"/>
  <c r="J89" i="3"/>
  <c r="J89" i="2"/>
  <c r="BK89" i="2"/>
  <c r="J98" i="2"/>
  <c r="J121" i="2"/>
  <c r="J102" i="2"/>
  <c r="BK140" i="2"/>
  <c r="BK92" i="3"/>
  <c r="BK95" i="2"/>
  <c r="J108" i="2"/>
  <c r="BK177" i="2"/>
  <c r="BK152" i="2"/>
  <c r="BK167" i="2"/>
  <c r="BK181" i="2"/>
  <c r="BK138" i="2"/>
  <c r="J187" i="2"/>
  <c r="J161" i="2"/>
  <c r="BK95" i="3"/>
  <c r="J184" i="2"/>
  <c r="BK146" i="2"/>
  <c r="BK87" i="3"/>
  <c r="BK170" i="2"/>
  <c r="BK130" i="2"/>
  <c r="BK158" i="2"/>
  <c r="BK149" i="2"/>
  <c r="J149" i="2"/>
  <c r="J127" i="2"/>
  <c r="J181" i="2"/>
  <c r="J146" i="2"/>
  <c r="J105" i="2"/>
  <c r="BK89" i="3"/>
  <c r="BK164" i="2"/>
  <c r="J140" i="2"/>
  <c r="BK90" i="3"/>
  <c r="J164" i="2"/>
  <c r="J170" i="2"/>
  <c r="BK114" i="2"/>
  <c r="J110" i="2"/>
  <c r="J86" i="3"/>
  <c r="BK94" i="3"/>
  <c r="J87" i="3"/>
  <c r="BK155" i="2"/>
  <c r="J177" i="2"/>
  <c r="J133" i="2"/>
  <c r="BK187" i="2"/>
  <c r="BK110" i="2"/>
  <c r="J174" i="2"/>
  <c r="J95" i="2"/>
  <c r="J116" i="2"/>
  <c r="R83" i="3" l="1"/>
  <c r="R82" i="3"/>
  <c r="R81" i="3"/>
  <c r="P88" i="2"/>
  <c r="T101" i="2"/>
  <c r="T173" i="2"/>
  <c r="T88" i="2"/>
  <c r="BK113" i="2"/>
  <c r="J113" i="2" s="1"/>
  <c r="J63" i="2" s="1"/>
  <c r="R101" i="2"/>
  <c r="P173" i="2"/>
  <c r="R88" i="2"/>
  <c r="R113" i="2"/>
  <c r="BK88" i="2"/>
  <c r="J88" i="2"/>
  <c r="J61" i="2" s="1"/>
  <c r="P101" i="2"/>
  <c r="T113" i="2"/>
  <c r="R173" i="2"/>
  <c r="BK83" i="3"/>
  <c r="J83" i="3"/>
  <c r="J61" i="3"/>
  <c r="P83" i="3"/>
  <c r="P82" i="3" s="1"/>
  <c r="P81" i="3" s="1"/>
  <c r="AU56" i="1" s="1"/>
  <c r="BK101" i="2"/>
  <c r="J101" i="2" s="1"/>
  <c r="J62" i="2" s="1"/>
  <c r="P113" i="2"/>
  <c r="BK173" i="2"/>
  <c r="J173" i="2" s="1"/>
  <c r="J66" i="2" s="1"/>
  <c r="T83" i="3"/>
  <c r="T82" i="3"/>
  <c r="T81" i="3" s="1"/>
  <c r="BK123" i="2"/>
  <c r="J123" i="2"/>
  <c r="J64" i="2"/>
  <c r="BK169" i="2"/>
  <c r="J169" i="2"/>
  <c r="J65" i="2"/>
  <c r="J75" i="3"/>
  <c r="BE86" i="3"/>
  <c r="BE87" i="3"/>
  <c r="F78" i="3"/>
  <c r="BE95" i="3"/>
  <c r="BE89" i="3"/>
  <c r="BE92" i="3"/>
  <c r="BE94" i="3"/>
  <c r="BE84" i="3"/>
  <c r="E48" i="3"/>
  <c r="BE90" i="3"/>
  <c r="BE98" i="2"/>
  <c r="E48" i="2"/>
  <c r="BE105" i="2"/>
  <c r="BE116" i="2"/>
  <c r="BE121" i="2"/>
  <c r="BE133" i="2"/>
  <c r="F83" i="2"/>
  <c r="BE89" i="2"/>
  <c r="BE95" i="2"/>
  <c r="BE108" i="2"/>
  <c r="BE114" i="2"/>
  <c r="BE127" i="2"/>
  <c r="BE146" i="2"/>
  <c r="J80" i="2"/>
  <c r="BE92" i="2"/>
  <c r="BE102" i="2"/>
  <c r="BE110" i="2"/>
  <c r="BE130" i="2"/>
  <c r="BE138" i="2"/>
  <c r="BE143" i="2"/>
  <c r="BE149" i="2"/>
  <c r="BE152" i="2"/>
  <c r="BE164" i="2"/>
  <c r="BE170" i="2"/>
  <c r="BE184" i="2"/>
  <c r="BE187" i="2"/>
  <c r="BE119" i="2"/>
  <c r="BE124" i="2"/>
  <c r="BE140" i="2"/>
  <c r="BE155" i="2"/>
  <c r="BE158" i="2"/>
  <c r="BE161" i="2"/>
  <c r="BE167" i="2"/>
  <c r="BE174" i="2"/>
  <c r="BE177" i="2"/>
  <c r="BE181" i="2"/>
  <c r="J34" i="3"/>
  <c r="AW56" i="1"/>
  <c r="F34" i="3"/>
  <c r="BA56" i="1"/>
  <c r="F37" i="3"/>
  <c r="BD56" i="1"/>
  <c r="F36" i="3"/>
  <c r="BC56" i="1"/>
  <c r="F37" i="2"/>
  <c r="BD55" i="1"/>
  <c r="F36" i="2"/>
  <c r="BC55" i="1"/>
  <c r="J34" i="2"/>
  <c r="AW55" i="1"/>
  <c r="F34" i="2"/>
  <c r="BA55" i="1"/>
  <c r="F35" i="3"/>
  <c r="BB56" i="1"/>
  <c r="F35" i="2"/>
  <c r="BB55" i="1"/>
  <c r="R87" i="2" l="1"/>
  <c r="R86" i="2"/>
  <c r="T87" i="2"/>
  <c r="T86" i="2"/>
  <c r="P87" i="2"/>
  <c r="P86" i="2"/>
  <c r="AU55" i="1" s="1"/>
  <c r="AU54" i="1" s="1"/>
  <c r="BK87" i="2"/>
  <c r="J87" i="2"/>
  <c r="J60" i="2"/>
  <c r="BK82" i="3"/>
  <c r="J82" i="3"/>
  <c r="J60" i="3"/>
  <c r="BK86" i="2"/>
  <c r="J86" i="2" s="1"/>
  <c r="J30" i="2" s="1"/>
  <c r="AG55" i="1" s="1"/>
  <c r="J33" i="2"/>
  <c r="AV55" i="1"/>
  <c r="AT55" i="1"/>
  <c r="BB54" i="1"/>
  <c r="W31" i="1"/>
  <c r="F33" i="3"/>
  <c r="AZ56" i="1"/>
  <c r="J33" i="3"/>
  <c r="AV56" i="1" s="1"/>
  <c r="AT56" i="1" s="1"/>
  <c r="F33" i="2"/>
  <c r="AZ55" i="1"/>
  <c r="BC54" i="1"/>
  <c r="W32" i="1"/>
  <c r="BD54" i="1"/>
  <c r="W33" i="1"/>
  <c r="BA54" i="1"/>
  <c r="W30" i="1"/>
  <c r="BK81" i="3" l="1"/>
  <c r="J81" i="3"/>
  <c r="J59" i="3" s="1"/>
  <c r="AN55" i="1"/>
  <c r="J59" i="2"/>
  <c r="J39" i="2"/>
  <c r="AW54" i="1"/>
  <c r="AK30" i="1"/>
  <c r="AY54" i="1"/>
  <c r="AX54" i="1"/>
  <c r="AZ54" i="1"/>
  <c r="W29" i="1"/>
  <c r="J30" i="3" l="1"/>
  <c r="AG56" i="1"/>
  <c r="AV54" i="1"/>
  <c r="AK29" i="1"/>
  <c r="J39" i="3" l="1"/>
  <c r="AN56" i="1"/>
  <c r="AG54" i="1"/>
  <c r="AK26" i="1" s="1"/>
  <c r="AK35" i="1" s="1"/>
  <c r="AT54" i="1"/>
  <c r="AN54" i="1" l="1"/>
</calcChain>
</file>

<file path=xl/sharedStrings.xml><?xml version="1.0" encoding="utf-8"?>
<sst xmlns="http://schemas.openxmlformats.org/spreadsheetml/2006/main" count="1906" uniqueCount="537">
  <si>
    <t>Export Komplet</t>
  </si>
  <si>
    <t>VZ</t>
  </si>
  <si>
    <t>2.0</t>
  </si>
  <si>
    <t>ZAMOK</t>
  </si>
  <si>
    <t>False</t>
  </si>
  <si>
    <t>{954294b8-da0e-4910-b8b3-e67b76637c19}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</si>
  <si>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</si>
  <si>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</si>
  <si>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</si>
  <si>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</si>
  <si>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</si>
  <si>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</si>
  <si>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</si>
  <si>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</si>
  <si>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11532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</si>
  <si>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</si>
  <si>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</si>
  <si>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povrchu ve vybraných ulicích v Kolíně a v Sendražicích - 2. etapa</t>
  </si>
  <si>
    <t>KSO:</t>
  </si>
  <si>
    <t>822 2</t>
  </si>
  <si>
    <t>CC-CZ:</t>
  </si>
  <si>
    <t>Místo:</t>
  </si>
  <si>
    <t>Kolín</t>
  </si>
  <si>
    <t>Datum:</t>
  </si>
  <si>
    <t>21. 3. 2024</t>
  </si>
  <si>
    <t>Zadavatel:</t>
  </si>
  <si>
    <t>IČ:</t>
  </si>
  <si>
    <t/>
  </si>
  <si>
    <t>Město Kolín</t>
  </si>
  <si>
    <t>DIČ:</t>
  </si>
  <si>
    <t>Uchazeč:</t>
  </si>
  <si>
    <t>Vyplň údaj</t>
  </si>
  <si>
    <t>Projektant:</t>
  </si>
  <si>
    <t>Lucie Dvořáková</t>
  </si>
  <si>
    <t>True</t>
  </si>
  <si>
    <t>Zpracovatel:</t>
  </si>
  <si>
    <t>27296695</t>
  </si>
  <si>
    <t>S4A,s.r.o.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</si>
  <si>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</si>
  <si>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</si>
  <si>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</si>
  <si>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</si>
  <si>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</si>
  <si>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</si>
  <si>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</si>
  <si>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</si>
  <si>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</si>
  <si>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</si>
  <si>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</si>
  <si>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</si>
  <si>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</si>
  <si>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</si>
  <si>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</si>
  <si>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</si>
  <si>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</si>
  <si>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</si>
  <si>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</si>
  <si>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</si>
  <si>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</si>
  <si>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</si>
  <si>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</si>
  <si>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</si>
  <si>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</si>
  <si>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</si>
  <si>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</si>
  <si>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</si>
  <si>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</si>
  <si>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</si>
  <si>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</si>
  <si>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</si>
  <si>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</si>
  <si>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</si>
  <si>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</si>
  <si>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</si>
  <si>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</si>
  <si>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</si>
  <si>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</si>
  <si>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</si>
  <si>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</si>
  <si>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1153.10</t>
  </si>
  <si>
    <t>2 - ulice Politických vězňů</t>
  </si>
  <si>
    <t>STA</t>
  </si>
  <si>
    <t>1</t>
  </si>
  <si>
    <t>{8dca408b-3992-49cf-8a83-6b7582a55ecf}</t>
  </si>
  <si>
    <t>822 29</t>
  </si>
  <si>
    <t>2</t>
  </si>
  <si>
    <t>1153.0</t>
  </si>
  <si>
    <t>VRN</t>
  </si>
  <si>
    <t>OST</t>
  </si>
  <si>
    <t>{b5baa2d1-0f51-47a9-be5c-abd1acd68c7d}</t>
  </si>
  <si>
    <t>828</t>
  </si>
  <si>
    <t>KRYCÍ LIST SOUPISU PRACÍ</t>
  </si>
  <si>
    <t>Objekt:</t>
  </si>
  <si>
    <t>1153.10 - 2 - ulice Politických vězňů</t>
  </si>
  <si>
    <t>Ing. Lucie Dvořáková</t>
  </si>
  <si>
    <t>S4A,s.r.o</t>
  </si>
  <si>
    <t>CZ27296695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</si>
  <si>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</si>
  <si>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</si>
  <si>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</si>
  <si>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</si>
  <si>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</si>
  <si>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</si>
  <si>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</t>
  </si>
  <si>
    <t xml:space="preserve">    8 - Trubní vedení</t>
  </si>
  <si>
    <t xml:space="preserve">    9 - Ostatní konstrukce a práce</t>
  </si>
  <si>
    <t xml:space="preserve">      99 - Přesun hmot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</si>
  <si>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</si>
  <si>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</si>
  <si>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</si>
  <si>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</si>
  <si>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</si>
  <si>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</si>
  <si>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</si>
  <si>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</si>
  <si>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</si>
  <si>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</si>
  <si>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</si>
  <si>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</si>
  <si>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</si>
  <si>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</si>
  <si>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</si>
  <si>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</si>
  <si>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</si>
  <si>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</si>
  <si>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</si>
  <si>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113107543</t>
  </si>
  <si>
    <t>Odstranění podkladů nebo krytů při překopech inženýrských sítí s přemístěním hmot na skládku ve vzdálenosti do 3 m nebo s naložením na dopravní prostředek strojně plochy jednotlivě přes 15 m2 živičných, o tl. vrstvy přes 100 do 150 mm</t>
  </si>
  <si>
    <t>m2</t>
  </si>
  <si>
    <t>4</t>
  </si>
  <si>
    <t>167793133</t>
  </si>
  <si>
    <t>Online PSC</t>
  </si>
  <si>
    <t>https://podminky.urs.cz/item/CS_URS_2022_01/113107543</t>
  </si>
  <si>
    <t>VV</t>
  </si>
  <si>
    <t>30+12</t>
  </si>
  <si>
    <t>113154365</t>
  </si>
  <si>
    <t>Frézování živičného podkladu nebo krytu s naložením na dopravní prostředek plochy přes 1 000 do 10 000 m2 s překážkami v trase pruhu šířky přes 1 m do 2 m, tloušťky vrstvy 200 mm</t>
  </si>
  <si>
    <t>-1043719627</t>
  </si>
  <si>
    <t>https://podminky.urs.cz/item/CS_URS_2022_01/113154365</t>
  </si>
  <si>
    <t>2958</t>
  </si>
  <si>
    <t>3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</si>
  <si>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</si>
  <si>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</si>
  <si>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</si>
  <si>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1161881483</t>
  </si>
  <si>
    <t>https://podminky.urs.cz/item/CS_URS_2022_01/113202111</t>
  </si>
  <si>
    <t>6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</si>
  <si>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</si>
  <si>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</si>
  <si>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1076188430</t>
  </si>
  <si>
    <t>https://podminky.urs.cz/item/CS_URS_2022_01/979024443</t>
  </si>
  <si>
    <t>5</t>
  </si>
  <si>
    <t>Komunikace</t>
  </si>
  <si>
    <t>565135111</t>
  </si>
  <si>
    <t>Asfaltový beton vrstva podkladní ACP 16 S (obalované kamenivo střednězrnné - OKS) s rozprostřením a zhutněním v pruhu šířky přes 1,5 do 3 m, po zhutnění tl. 50 mm - kvalita S</t>
  </si>
  <si>
    <t>613513055</t>
  </si>
  <si>
    <t>https://podminky.urs.cz/item/CS_URS_2022_01/565135111</t>
  </si>
  <si>
    <t>573231111</t>
  </si>
  <si>
    <t>Postřik spojovací PS bez posypu kamenivem ze silniční emulze, v množství 0,70 kg/m2</t>
  </si>
  <si>
    <t>-473861204</t>
  </si>
  <si>
    <t>https://podminky.urs.cz/item/CS_URS_2022_01/573231111</t>
  </si>
  <si>
    <t>3*2958</t>
  </si>
  <si>
    <t>7</t>
  </si>
  <si>
    <t>577134131R</t>
  </si>
  <si>
    <t>Asfaltový beton vrstva obrusná ACO 11 (ABS) s rozprostřením a se zhutněním z modifikovaného asfaltu v pruhu šířky přes do 1,5 do 3 m, po zhutnění tl. 40 mm + aramid</t>
  </si>
  <si>
    <t>2118155230</t>
  </si>
  <si>
    <t>8</t>
  </si>
  <si>
    <t>577145142</t>
  </si>
  <si>
    <t>Asfaltový beton vrstva ložní ACL 16S - kvalita S (ABH) s rozprostřením a zhutněním z modifikovaného asfaltu v pruhu šířky přes 3 m, po zhutnění tl. 50 mm</t>
  </si>
  <si>
    <t>-1802917016</t>
  </si>
  <si>
    <t>https://podminky.urs.cz/item/CS_URS_2022_01/577145142</t>
  </si>
  <si>
    <t>Trubní vedení</t>
  </si>
  <si>
    <t>9</t>
  </si>
  <si>
    <t>890311851R</t>
  </si>
  <si>
    <t>Bourání uliční vpusti strojně velikosti obestavěného prostoru do 1,5 m3 ze železobetonu. Komplet cena včetně zemním prací</t>
  </si>
  <si>
    <t>kus</t>
  </si>
  <si>
    <t>-748149026</t>
  </si>
  <si>
    <t>10</t>
  </si>
  <si>
    <t>895941111R</t>
  </si>
  <si>
    <t>Zřízení vpusti kanalizační uliční z betonových dílců typ UV-50 normální. Koplet cena včetně zemních prací, materiálu - uliční vpust, kalový koš, mříž a vyrovnávací prstenec.</t>
  </si>
  <si>
    <t>-442804242</t>
  </si>
  <si>
    <t>P</t>
  </si>
  <si>
    <t>Poznámka k položce:_x000D_
V případě zapotřebí výměny uliční vpusti</t>
  </si>
  <si>
    <t>11</t>
  </si>
  <si>
    <t>899231111R</t>
  </si>
  <si>
    <t>Výšková úprava uličního vstupu nebo vpusti do 200 mm zvýšením nebo snížením mříže</t>
  </si>
  <si>
    <t>-1659557262</t>
  </si>
  <si>
    <t>12</t>
  </si>
  <si>
    <t>899431111R</t>
  </si>
  <si>
    <t>Výšková úprava uličního vstupu nebo vpusti do 200 mm zvýšením nebo snížením krycího hrnce, šoupěte nebo hydrantu bez úpravy armatur</t>
  </si>
  <si>
    <t>-1486752990</t>
  </si>
  <si>
    <t>30</t>
  </si>
  <si>
    <t>Ostatní konstrukce a práce</t>
  </si>
  <si>
    <t>13</t>
  </si>
  <si>
    <t>915211112</t>
  </si>
  <si>
    <t>Vodorovné dopravní značení stříkaným plastem dělící čára šířky 125 mm souvislá bílá retroreflexní</t>
  </si>
  <si>
    <t>-588856971</t>
  </si>
  <si>
    <t>https://podminky.urs.cz/item/CS_URS_2022_01/915211112</t>
  </si>
  <si>
    <t>55+47</t>
  </si>
  <si>
    <t>14</t>
  </si>
  <si>
    <t>915211122</t>
  </si>
  <si>
    <t>Vodorovné dopravní značení stříkaným plastem dělící čára šířky 125 mm přerušovaná bílá retroreflexní</t>
  </si>
  <si>
    <t>1002995647</t>
  </si>
  <si>
    <t>https://podminky.urs.cz/item/CS_URS_2022_01/915211122</t>
  </si>
  <si>
    <t>915221122</t>
  </si>
  <si>
    <t>Vodorovné dopravní značení stříkaným plastem vodící čára bílá šířky 250 mm přerušovaná retroreflexní</t>
  </si>
  <si>
    <t>434928879</t>
  </si>
  <si>
    <t>https://podminky.urs.cz/item/CS_URS_2022_01/915221122</t>
  </si>
  <si>
    <t>8,5</t>
  </si>
  <si>
    <t>16</t>
  </si>
  <si>
    <t>915231112</t>
  </si>
  <si>
    <t>Vodorovné dopravní značení stříkaným plastem přechody pro chodce, šipky, symboly nápisy bílé retroreflexní</t>
  </si>
  <si>
    <t>-508883187</t>
  </si>
  <si>
    <t>https://podminky.urs.cz/item/CS_URS_2022_01/915231112</t>
  </si>
  <si>
    <t>2,5*1,5</t>
  </si>
  <si>
    <t>(5*11,5)+(3*7)+(3,5*7)+(4*7)+2</t>
  </si>
  <si>
    <t>Součet</t>
  </si>
  <si>
    <t>17</t>
  </si>
  <si>
    <t>915231116R</t>
  </si>
  <si>
    <t>Vodorovné dopravní značení stříkaným plastem přechody pro chodce, šipky, symboly nápisy červený retroreflexní</t>
  </si>
  <si>
    <t>1094033135</t>
  </si>
  <si>
    <t>(3*7)+(3,5*7)+(4*7)</t>
  </si>
  <si>
    <t>18</t>
  </si>
  <si>
    <t>915611111</t>
  </si>
  <si>
    <t>Předznačení pro vodorovné značení stříkané barvou nebo prováděné z nátěrových hmot liniové dělicí čáry, vodicí proužky</t>
  </si>
  <si>
    <t>1538897478</t>
  </si>
  <si>
    <t>https://podminky.urs.cz/item/CS_URS_2022_01/915611111</t>
  </si>
  <si>
    <t>102+6+8,5</t>
  </si>
  <si>
    <t>19</t>
  </si>
  <si>
    <t>915621111</t>
  </si>
  <si>
    <t>Předznačení pro vodorovné značení stříkané barvou nebo prováděné z nátěrových hmot plošné šipky, symboly, nápisy</t>
  </si>
  <si>
    <t>109020077</t>
  </si>
  <si>
    <t>https://podminky.urs.cz/item/CS_URS_2022_01/915621111</t>
  </si>
  <si>
    <t>137</t>
  </si>
  <si>
    <t>20</t>
  </si>
  <si>
    <t>916241213</t>
  </si>
  <si>
    <t>Osazení obrubníku kamenného se zřízením lože, s vyplněním a zatřením spár cementovou maltou stojatého s boční opěrou z betonu prostého, do lože z betonu prostého</t>
  </si>
  <si>
    <t>598434185</t>
  </si>
  <si>
    <t>https://podminky.urs.cz/item/CS_URS_2022_01/916241213</t>
  </si>
  <si>
    <t>M</t>
  </si>
  <si>
    <t>58380220</t>
  </si>
  <si>
    <t>krajník kamenný žulový silniční 110x250x800-2500mm</t>
  </si>
  <si>
    <t>-756971649</t>
  </si>
  <si>
    <t>2*1,02 'Přepočtené koeficientem množství</t>
  </si>
  <si>
    <t>22</t>
  </si>
  <si>
    <t>919112212</t>
  </si>
  <si>
    <t>Řezání dilatačních spár v živičném krytu vytvoření komůrky pro těsnící zálivku šířky 10 mm, hloubky 20 mm</t>
  </si>
  <si>
    <t>-1912108509</t>
  </si>
  <si>
    <t>https://podminky.urs.cz/item/CS_URS_2022_01/919112212</t>
  </si>
  <si>
    <t>60*3</t>
  </si>
  <si>
    <t>23</t>
  </si>
  <si>
    <t>919121111</t>
  </si>
  <si>
    <t>Utěsnění dilatačních spár zálivkou za studena v cementobetonovém nebo živičném krytu včetně adhezního nátěru s těsnicím profilem pod zálivkou, pro komůrky šířky 10 mm, hloubky 20 mm</t>
  </si>
  <si>
    <t>351268493</t>
  </si>
  <si>
    <t>https://podminky.urs.cz/item/CS_URS_2022_01/919121111</t>
  </si>
  <si>
    <t>180</t>
  </si>
  <si>
    <t>24</t>
  </si>
  <si>
    <t>919731121</t>
  </si>
  <si>
    <t>Zarovnání styčné plochy podkladu nebo krytu podél vybourané části komunikace nebo zpevněné plochy živičné tl. do 50 mm</t>
  </si>
  <si>
    <t>-1846931774</t>
  </si>
  <si>
    <t>https://podminky.urs.cz/item/CS_URS_2022_01/919731121</t>
  </si>
  <si>
    <t>680*3+6+28</t>
  </si>
  <si>
    <t>25</t>
  </si>
  <si>
    <t>919735111</t>
  </si>
  <si>
    <t>Řezání stávajícího živičného krytu nebo podkladu hloubky do 50 mm</t>
  </si>
  <si>
    <t>-816094050</t>
  </si>
  <si>
    <t>https://podminky.urs.cz/item/CS_URS_2022_01/919735111</t>
  </si>
  <si>
    <t>60</t>
  </si>
  <si>
    <t>26</t>
  </si>
  <si>
    <t>919735112</t>
  </si>
  <si>
    <t>Řezání stávajícího živičného krytu nebo podkladu hloubky přes 50 do 100 mm</t>
  </si>
  <si>
    <t>923515020</t>
  </si>
  <si>
    <t>https://podminky.urs.cz/item/CS_URS_2022_01/919735112</t>
  </si>
  <si>
    <t>60*2</t>
  </si>
  <si>
    <t>27</t>
  </si>
  <si>
    <t>938909311</t>
  </si>
  <si>
    <t>Čištění vozovek metením bláta, prachu nebo hlinitého nánosu s odklizením na hromady na vzdálenost do 20 m nebo naložením na dopravní prostředek strojně povrchu podkladu nebo krytu betonového nebo živičného</t>
  </si>
  <si>
    <t>1554454738</t>
  </si>
  <si>
    <t>99</t>
  </si>
  <si>
    <t>Přesun hmot</t>
  </si>
  <si>
    <t>28</t>
  </si>
  <si>
    <t>998225111</t>
  </si>
  <si>
    <t>Přesun hmot pro komunikace s krytem z kameniva, monolitickým betonovým nebo živičným dopravní vzdálenost do 200 m jakékoliv délky objektu</t>
  </si>
  <si>
    <t>t</t>
  </si>
  <si>
    <t>1627250344</t>
  </si>
  <si>
    <t>https://podminky.urs.cz/item/CS_URS_2022_01/998225111</t>
  </si>
  <si>
    <t>22,35</t>
  </si>
  <si>
    <t>997</t>
  </si>
  <si>
    <t>Přesun sutě</t>
  </si>
  <si>
    <t>29</t>
  </si>
  <si>
    <t>997013602</t>
  </si>
  <si>
    <t>Poplatek za uložení stavebního odpadu na skládce (skládkovné) z armovaného betonu zatříděného do Katalogu odpadů pod kódem 17 01 01</t>
  </si>
  <si>
    <t>-3445294</t>
  </si>
  <si>
    <t>https://podminky.urs.cz/item/CS_URS_2022_01/997013602</t>
  </si>
  <si>
    <t>997221551</t>
  </si>
  <si>
    <t>Vodorovná doprava suti bez naložení, ale se složením a s hrubým urovnáním ze sypkých materiálů, na vzdálenost do 1 km</t>
  </si>
  <si>
    <t>-1683347605</t>
  </si>
  <si>
    <t>https://podminky.urs.cz/item/CS_URS_2022_01/997221551</t>
  </si>
  <si>
    <t>Poznámka k položce:_x000D_
Předá zhotovitel obci</t>
  </si>
  <si>
    <t>1380</t>
  </si>
  <si>
    <t>31</t>
  </si>
  <si>
    <t>997221559</t>
  </si>
  <si>
    <t>Vodorovná doprava suti bez naložení, ale se složením a s hrubým urovnáním Příplatek k ceně za každý další i započatý 1 km přes 1 km</t>
  </si>
  <si>
    <t>-739390643</t>
  </si>
  <si>
    <t>https://podminky.urs.cz/item/CS_URS_2022_01/997221559</t>
  </si>
  <si>
    <t>1360*19</t>
  </si>
  <si>
    <t>32</t>
  </si>
  <si>
    <t>997221571</t>
  </si>
  <si>
    <t>Vodorovná doprava vybouraných hmot bez naložení, ale se složením a s hrubým urovnáním na vzdálenost do 1 km</t>
  </si>
  <si>
    <t>1379772379</t>
  </si>
  <si>
    <t>https://podminky.urs.cz/item/CS_URS_2022_01/997221571</t>
  </si>
  <si>
    <t>33</t>
  </si>
  <si>
    <t>997221579</t>
  </si>
  <si>
    <t>Vodorovná doprava vybouraných hmot bez naložení, ale se složením a s hrubým urovnáním na vzdálenost Příplatek k ceně za každý další i započatý 1 km přes 1 km</t>
  </si>
  <si>
    <t>754123932</t>
  </si>
  <si>
    <t>https://podminky.urs.cz/item/CS_URS_2022_01/997221579</t>
  </si>
  <si>
    <t>1*17</t>
  </si>
  <si>
    <t>1153.0 - VRN</t>
  </si>
  <si>
    <t>VRN - Vedlejší rozpočtové náklady</t>
  </si>
  <si>
    <t xml:space="preserve">    0 - Vedlejší rozpočtové náklady</t>
  </si>
  <si>
    <t>Vedlejší rozpočtové náklady</t>
  </si>
  <si>
    <t>010001000</t>
  </si>
  <si>
    <t>Základní rozdělení průvodních činností a nákladů průzkumné geodetické a projektové práce</t>
  </si>
  <si>
    <t>Kč</t>
  </si>
  <si>
    <t>1024</t>
  </si>
  <si>
    <t>-349185788</t>
  </si>
  <si>
    <t xml:space="preserve">Poznámka k položce:_x000D_
V této položce jsou zahrnuty také náklady na zkoušky vylouhovatelnosti před uložením na skládku.   Dále náklady související se zjištěním výskytu sítí - sondy, zaměření.Přechodné dopravní značení včetně povolení.  geodetické zaměření _x000D_
 </t>
  </si>
  <si>
    <t>020001000</t>
  </si>
  <si>
    <t xml:space="preserve">Základní rozdělení průvodních činností a nákladů příprava staveniště. </t>
  </si>
  <si>
    <t>875011108</t>
  </si>
  <si>
    <t>030001000</t>
  </si>
  <si>
    <t>Základní rozdělení průvodních činností a nákladů zařízení staveniště</t>
  </si>
  <si>
    <t>1167454880</t>
  </si>
  <si>
    <t>Poznámka k položce:_x000D_
Vybavení staveniště, zabezpečení staveniště, zrušení staveniště,....</t>
  </si>
  <si>
    <t>040001000</t>
  </si>
  <si>
    <t>Základní rozdělení průvodních činností a nákladů inženýrská činnost</t>
  </si>
  <si>
    <t>-40308985</t>
  </si>
  <si>
    <t>060001000</t>
  </si>
  <si>
    <t>Základní rozdělení průvodních činností a nákladů územní vlivy</t>
  </si>
  <si>
    <t>-2080741440</t>
  </si>
  <si>
    <t>Poznámka k položce:_x000D_
Obsahuje třeba zajištění materiálů na mezideponii. Čerpání vody ze staveniště, špatné klimatické podmínky a i jiné vlivy. Dále se jedná o stísněné podmínky a další vlivy</t>
  </si>
  <si>
    <t>070001000</t>
  </si>
  <si>
    <t>Základní rozdělení průvodních činností a nákladů provozní vlivy</t>
  </si>
  <si>
    <t>-1854141009</t>
  </si>
  <si>
    <t>Poznámka k položce:_x000D_
Tato položka zapracovává mimo jiné náklady související s pracemi v ochranných pásmech sítí a stromů.  Zajištěn přístup ke všem objektům po celou dobu realizace stavby. Doprava silničních vozidel</t>
  </si>
  <si>
    <t>080001000</t>
  </si>
  <si>
    <t>Základní rozdělení průvodních činností a nákladů přesun stavebních kapacit</t>
  </si>
  <si>
    <t>-269895474</t>
  </si>
  <si>
    <t>090001000</t>
  </si>
  <si>
    <t>Základní rozdělení průvodních činností a nákladů ostatní náklady</t>
  </si>
  <si>
    <t>262144</t>
  </si>
  <si>
    <t>25563963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</si>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</sst>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7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23" xfId="0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21" fillId="2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49" fontId="41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915211112" TargetMode="External"/><Relationship Id="rId13" Type="http://schemas.openxmlformats.org/officeDocument/2006/relationships/hyperlink" Target="https://podminky.urs.cz/item/CS_URS_2022_01/915621111" TargetMode="External"/><Relationship Id="rId18" Type="http://schemas.openxmlformats.org/officeDocument/2006/relationships/hyperlink" Target="https://podminky.urs.cz/item/CS_URS_2022_01/919735111" TargetMode="External"/><Relationship Id="rId26" Type="http://schemas.openxmlformats.org/officeDocument/2006/relationships/drawing" Target="../drawings/drawing2.xml"/><Relationship Id="rId3" Type="http://schemas.openxmlformats.org/officeDocument/2006/relationships/hyperlink" Target="https://podminky.urs.cz/item/CS_URS_2022_01/113202111" TargetMode="External"/><Relationship Id="rId21" Type="http://schemas.openxmlformats.org/officeDocument/2006/relationships/hyperlink" Target="https://podminky.urs.cz/item/CS_URS_2022_01/997013602" TargetMode="External"/><Relationship Id="rId7" Type="http://schemas.openxmlformats.org/officeDocument/2006/relationships/hyperlink" Target="https://podminky.urs.cz/item/CS_URS_2022_01/577145142" TargetMode="External"/><Relationship Id="rId12" Type="http://schemas.openxmlformats.org/officeDocument/2006/relationships/hyperlink" Target="https://podminky.urs.cz/item/CS_URS_2022_01/915611111" TargetMode="External"/><Relationship Id="rId17" Type="http://schemas.openxmlformats.org/officeDocument/2006/relationships/hyperlink" Target="https://podminky.urs.cz/item/CS_URS_2022_01/919731121" TargetMode="External"/><Relationship Id="rId25" Type="http://schemas.openxmlformats.org/officeDocument/2006/relationships/hyperlink" Target="https://podminky.urs.cz/item/CS_URS_2022_01/997221579" TargetMode="External"/><Relationship Id="rId2" Type="http://schemas.openxmlformats.org/officeDocument/2006/relationships/hyperlink" Target="https://podminky.urs.cz/item/CS_URS_2022_01/113154365" TargetMode="External"/><Relationship Id="rId16" Type="http://schemas.openxmlformats.org/officeDocument/2006/relationships/hyperlink" Target="https://podminky.urs.cz/item/CS_URS_2022_01/919121111" TargetMode="External"/><Relationship Id="rId20" Type="http://schemas.openxmlformats.org/officeDocument/2006/relationships/hyperlink" Target="https://podminky.urs.cz/item/CS_URS_2022_01/998225111" TargetMode="External"/><Relationship Id="rId1" Type="http://schemas.openxmlformats.org/officeDocument/2006/relationships/hyperlink" Target="https://podminky.urs.cz/item/CS_URS_2022_01/113107543" TargetMode="External"/><Relationship Id="rId6" Type="http://schemas.openxmlformats.org/officeDocument/2006/relationships/hyperlink" Target="https://podminky.urs.cz/item/CS_URS_2022_01/573231111" TargetMode="External"/><Relationship Id="rId11" Type="http://schemas.openxmlformats.org/officeDocument/2006/relationships/hyperlink" Target="https://podminky.urs.cz/item/CS_URS_2022_01/915231112" TargetMode="External"/><Relationship Id="rId24" Type="http://schemas.openxmlformats.org/officeDocument/2006/relationships/hyperlink" Target="https://podminky.urs.cz/item/CS_URS_2022_01/997221571" TargetMode="External"/><Relationship Id="rId5" Type="http://schemas.openxmlformats.org/officeDocument/2006/relationships/hyperlink" Target="https://podminky.urs.cz/item/CS_URS_2022_01/565135111" TargetMode="External"/><Relationship Id="rId15" Type="http://schemas.openxmlformats.org/officeDocument/2006/relationships/hyperlink" Target="https://podminky.urs.cz/item/CS_URS_2022_01/919112212" TargetMode="External"/><Relationship Id="rId23" Type="http://schemas.openxmlformats.org/officeDocument/2006/relationships/hyperlink" Target="https://podminky.urs.cz/item/CS_URS_2022_01/997221559" TargetMode="External"/><Relationship Id="rId10" Type="http://schemas.openxmlformats.org/officeDocument/2006/relationships/hyperlink" Target="https://podminky.urs.cz/item/CS_URS_2022_01/915221122" TargetMode="External"/><Relationship Id="rId19" Type="http://schemas.openxmlformats.org/officeDocument/2006/relationships/hyperlink" Target="https://podminky.urs.cz/item/CS_URS_2022_01/919735112" TargetMode="External"/><Relationship Id="rId4" Type="http://schemas.openxmlformats.org/officeDocument/2006/relationships/hyperlink" Target="https://podminky.urs.cz/item/CS_URS_2022_01/979024443" TargetMode="External"/><Relationship Id="rId9" Type="http://schemas.openxmlformats.org/officeDocument/2006/relationships/hyperlink" Target="https://podminky.urs.cz/item/CS_URS_2022_01/915211122" TargetMode="External"/><Relationship Id="rId14" Type="http://schemas.openxmlformats.org/officeDocument/2006/relationships/hyperlink" Target="https://podminky.urs.cz/item/CS_URS_2022_01/916241213" TargetMode="External"/><Relationship Id="rId22" Type="http://schemas.openxmlformats.org/officeDocument/2006/relationships/hyperlink" Target="https://podminky.urs.cz/item/CS_URS_2022_01/99722155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56"/>
      <c r="AS2" s="356"/>
      <c r="AT2" s="356"/>
      <c r="AU2" s="356"/>
      <c r="AV2" s="356"/>
      <c r="AW2" s="356"/>
      <c r="AX2" s="356"/>
      <c r="AY2" s="356"/>
      <c r="AZ2" s="356"/>
      <c r="BA2" s="356"/>
      <c r="BB2" s="356"/>
      <c r="BC2" s="356"/>
      <c r="BD2" s="356"/>
      <c r="BE2" s="356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20" t="s">
        <v>14</v>
      </c>
      <c r="L5" s="321"/>
      <c r="M5" s="321"/>
      <c r="N5" s="321"/>
      <c r="O5" s="321"/>
      <c r="P5" s="321"/>
      <c r="Q5" s="321"/>
      <c r="R5" s="321"/>
      <c r="S5" s="321"/>
      <c r="T5" s="321"/>
      <c r="U5" s="321"/>
      <c r="V5" s="321"/>
      <c r="W5" s="321"/>
      <c r="X5" s="321"/>
      <c r="Y5" s="321"/>
      <c r="Z5" s="321"/>
      <c r="AA5" s="321"/>
      <c r="AB5" s="321"/>
      <c r="AC5" s="321"/>
      <c r="AD5" s="321"/>
      <c r="AE5" s="321"/>
      <c r="AF5" s="321"/>
      <c r="AG5" s="321"/>
      <c r="AH5" s="321"/>
      <c r="AI5" s="321"/>
      <c r="AJ5" s="321"/>
      <c r="AK5" s="321"/>
      <c r="AL5" s="321"/>
      <c r="AM5" s="321"/>
      <c r="AN5" s="321"/>
      <c r="AO5" s="321"/>
      <c r="AP5" s="22"/>
      <c r="AQ5" s="22"/>
      <c r="AR5" s="20"/>
      <c r="BE5" s="317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22" t="s">
        <v>17</v>
      </c>
      <c r="L6" s="321"/>
      <c r="M6" s="321"/>
      <c r="N6" s="321"/>
      <c r="O6" s="321"/>
      <c r="P6" s="321"/>
      <c r="Q6" s="321"/>
      <c r="R6" s="321"/>
      <c r="S6" s="321"/>
      <c r="T6" s="321"/>
      <c r="U6" s="321"/>
      <c r="V6" s="321"/>
      <c r="W6" s="321"/>
      <c r="X6" s="321"/>
      <c r="Y6" s="321"/>
      <c r="Z6" s="321"/>
      <c r="AA6" s="321"/>
      <c r="AB6" s="321"/>
      <c r="AC6" s="321"/>
      <c r="AD6" s="321"/>
      <c r="AE6" s="321"/>
      <c r="AF6" s="321"/>
      <c r="AG6" s="321"/>
      <c r="AH6" s="321"/>
      <c r="AI6" s="321"/>
      <c r="AJ6" s="321"/>
      <c r="AK6" s="321"/>
      <c r="AL6" s="321"/>
      <c r="AM6" s="321"/>
      <c r="AN6" s="321"/>
      <c r="AO6" s="321"/>
      <c r="AP6" s="22"/>
      <c r="AQ6" s="22"/>
      <c r="AR6" s="20"/>
      <c r="BE6" s="318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7</v>
      </c>
      <c r="AO7" s="22"/>
      <c r="AP7" s="22"/>
      <c r="AQ7" s="22"/>
      <c r="AR7" s="20"/>
      <c r="BE7" s="318"/>
      <c r="BS7" s="17" t="s">
        <v>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318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8"/>
      <c r="BS9" s="17" t="s">
        <v>6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18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29</v>
      </c>
      <c r="AL11" s="22"/>
      <c r="AM11" s="22"/>
      <c r="AN11" s="27" t="s">
        <v>27</v>
      </c>
      <c r="AO11" s="22"/>
      <c r="AP11" s="22"/>
      <c r="AQ11" s="22"/>
      <c r="AR11" s="20"/>
      <c r="BE11" s="318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8"/>
      <c r="BS12" s="17" t="s">
        <v>6</v>
      </c>
    </row>
    <row r="13" spans="1:74" s="1" customFormat="1" ht="12" customHeight="1">
      <c r="B13" s="21"/>
      <c r="C13" s="22"/>
      <c r="D13" s="29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31</v>
      </c>
      <c r="AO13" s="22"/>
      <c r="AP13" s="22"/>
      <c r="AQ13" s="22"/>
      <c r="AR13" s="20"/>
      <c r="BE13" s="318"/>
      <c r="BS13" s="17" t="s">
        <v>6</v>
      </c>
    </row>
    <row r="14" spans="1:74" ht="12.75">
      <c r="B14" s="21"/>
      <c r="C14" s="22"/>
      <c r="D14" s="22"/>
      <c r="E14" s="323" t="s">
        <v>31</v>
      </c>
      <c r="F14" s="324"/>
      <c r="G14" s="324"/>
      <c r="H14" s="324"/>
      <c r="I14" s="324"/>
      <c r="J14" s="324"/>
      <c r="K14" s="324"/>
      <c r="L14" s="324"/>
      <c r="M14" s="324"/>
      <c r="N14" s="324"/>
      <c r="O14" s="324"/>
      <c r="P14" s="324"/>
      <c r="Q14" s="324"/>
      <c r="R14" s="324"/>
      <c r="S14" s="324"/>
      <c r="T14" s="324"/>
      <c r="U14" s="324"/>
      <c r="V14" s="324"/>
      <c r="W14" s="324"/>
      <c r="X14" s="324"/>
      <c r="Y14" s="324"/>
      <c r="Z14" s="324"/>
      <c r="AA14" s="324"/>
      <c r="AB14" s="324"/>
      <c r="AC14" s="324"/>
      <c r="AD14" s="324"/>
      <c r="AE14" s="324"/>
      <c r="AF14" s="324"/>
      <c r="AG14" s="324"/>
      <c r="AH14" s="324"/>
      <c r="AI14" s="324"/>
      <c r="AJ14" s="324"/>
      <c r="AK14" s="29" t="s">
        <v>29</v>
      </c>
      <c r="AL14" s="22"/>
      <c r="AM14" s="22"/>
      <c r="AN14" s="31" t="s">
        <v>31</v>
      </c>
      <c r="AO14" s="22"/>
      <c r="AP14" s="22"/>
      <c r="AQ14" s="22"/>
      <c r="AR14" s="20"/>
      <c r="BE14" s="318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8"/>
      <c r="BS15" s="17" t="s">
        <v>4</v>
      </c>
    </row>
    <row r="16" spans="1:74" s="1" customFormat="1" ht="12" customHeight="1">
      <c r="B16" s="21"/>
      <c r="C16" s="22"/>
      <c r="D16" s="29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27</v>
      </c>
      <c r="AO16" s="22"/>
      <c r="AP16" s="22"/>
      <c r="AQ16" s="22"/>
      <c r="AR16" s="20"/>
      <c r="BE16" s="318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29</v>
      </c>
      <c r="AL17" s="22"/>
      <c r="AM17" s="22"/>
      <c r="AN17" s="27" t="s">
        <v>27</v>
      </c>
      <c r="AO17" s="22"/>
      <c r="AP17" s="22"/>
      <c r="AQ17" s="22"/>
      <c r="AR17" s="20"/>
      <c r="BE17" s="318"/>
      <c r="BS17" s="17" t="s">
        <v>34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8"/>
      <c r="BS18" s="17" t="s">
        <v>6</v>
      </c>
    </row>
    <row r="19" spans="1:71" s="1" customFormat="1" ht="12" customHeight="1">
      <c r="B19" s="21"/>
      <c r="C19" s="22"/>
      <c r="D19" s="29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36</v>
      </c>
      <c r="AO19" s="22"/>
      <c r="AP19" s="22"/>
      <c r="AQ19" s="22"/>
      <c r="AR19" s="20"/>
      <c r="BE19" s="318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37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29</v>
      </c>
      <c r="AL20" s="22"/>
      <c r="AM20" s="22"/>
      <c r="AN20" s="27" t="s">
        <v>27</v>
      </c>
      <c r="AO20" s="22"/>
      <c r="AP20" s="22"/>
      <c r="AQ20" s="22"/>
      <c r="AR20" s="20"/>
      <c r="BE20" s="318"/>
      <c r="BS20" s="17" t="s">
        <v>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8"/>
    </row>
    <row r="22" spans="1:71" s="1" customFormat="1" ht="12" customHeight="1">
      <c r="B22" s="21"/>
      <c r="C22" s="22"/>
      <c r="D22" s="29" t="s">
        <v>38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8"/>
    </row>
    <row r="23" spans="1:71" s="1" customFormat="1" ht="47.25" customHeight="1">
      <c r="B23" s="21"/>
      <c r="C23" s="22"/>
      <c r="D23" s="22"/>
      <c r="E23" s="325" t="s">
        <v>39</v>
      </c>
      <c r="F23" s="325"/>
      <c r="G23" s="325"/>
      <c r="H23" s="325"/>
      <c r="I23" s="325"/>
      <c r="J23" s="325"/>
      <c r="K23" s="325"/>
      <c r="L23" s="325"/>
      <c r="M23" s="325"/>
      <c r="N23" s="325"/>
      <c r="O23" s="325"/>
      <c r="P23" s="325"/>
      <c r="Q23" s="325"/>
      <c r="R23" s="325"/>
      <c r="S23" s="325"/>
      <c r="T23" s="325"/>
      <c r="U23" s="325"/>
      <c r="V23" s="325"/>
      <c r="W23" s="325"/>
      <c r="X23" s="325"/>
      <c r="Y23" s="325"/>
      <c r="Z23" s="325"/>
      <c r="AA23" s="325"/>
      <c r="AB23" s="325"/>
      <c r="AC23" s="325"/>
      <c r="AD23" s="325"/>
      <c r="AE23" s="325"/>
      <c r="AF23" s="325"/>
      <c r="AG23" s="325"/>
      <c r="AH23" s="325"/>
      <c r="AI23" s="325"/>
      <c r="AJ23" s="325"/>
      <c r="AK23" s="325"/>
      <c r="AL23" s="325"/>
      <c r="AM23" s="325"/>
      <c r="AN23" s="325"/>
      <c r="AO23" s="22"/>
      <c r="AP23" s="22"/>
      <c r="AQ23" s="22"/>
      <c r="AR23" s="20"/>
      <c r="BE23" s="318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8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18"/>
    </row>
    <row r="26" spans="1:71" s="2" customFormat="1" ht="25.9" customHeight="1">
      <c r="A26" s="34"/>
      <c r="B26" s="35"/>
      <c r="C26" s="36"/>
      <c r="D26" s="37" t="s">
        <v>40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26">
        <f>ROUND(AG54,2)</f>
        <v>0</v>
      </c>
      <c r="AL26" s="327"/>
      <c r="AM26" s="327"/>
      <c r="AN26" s="327"/>
      <c r="AO26" s="327"/>
      <c r="AP26" s="36"/>
      <c r="AQ26" s="36"/>
      <c r="AR26" s="39"/>
      <c r="BE26" s="318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18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28" t="s">
        <v>41</v>
      </c>
      <c r="M28" s="328"/>
      <c r="N28" s="328"/>
      <c r="O28" s="328"/>
      <c r="P28" s="328"/>
      <c r="Q28" s="36"/>
      <c r="R28" s="36"/>
      <c r="S28" s="36"/>
      <c r="T28" s="36"/>
      <c r="U28" s="36"/>
      <c r="V28" s="36"/>
      <c r="W28" s="328" t="s">
        <v>42</v>
      </c>
      <c r="X28" s="328"/>
      <c r="Y28" s="328"/>
      <c r="Z28" s="328"/>
      <c r="AA28" s="328"/>
      <c r="AB28" s="328"/>
      <c r="AC28" s="328"/>
      <c r="AD28" s="328"/>
      <c r="AE28" s="328"/>
      <c r="AF28" s="36"/>
      <c r="AG28" s="36"/>
      <c r="AH28" s="36"/>
      <c r="AI28" s="36"/>
      <c r="AJ28" s="36"/>
      <c r="AK28" s="328" t="s">
        <v>43</v>
      </c>
      <c r="AL28" s="328"/>
      <c r="AM28" s="328"/>
      <c r="AN28" s="328"/>
      <c r="AO28" s="328"/>
      <c r="AP28" s="36"/>
      <c r="AQ28" s="36"/>
      <c r="AR28" s="39"/>
      <c r="BE28" s="318"/>
    </row>
    <row r="29" spans="1:71" s="3" customFormat="1" ht="14.45" customHeight="1">
      <c r="B29" s="40"/>
      <c r="C29" s="41"/>
      <c r="D29" s="29" t="s">
        <v>44</v>
      </c>
      <c r="E29" s="41"/>
      <c r="F29" s="29" t="s">
        <v>45</v>
      </c>
      <c r="G29" s="41"/>
      <c r="H29" s="41"/>
      <c r="I29" s="41"/>
      <c r="J29" s="41"/>
      <c r="K29" s="41"/>
      <c r="L29" s="331">
        <v>0.21</v>
      </c>
      <c r="M29" s="330"/>
      <c r="N29" s="330"/>
      <c r="O29" s="330"/>
      <c r="P29" s="330"/>
      <c r="Q29" s="41"/>
      <c r="R29" s="41"/>
      <c r="S29" s="41"/>
      <c r="T29" s="41"/>
      <c r="U29" s="41"/>
      <c r="V29" s="41"/>
      <c r="W29" s="329">
        <f>ROUND(AZ54, 2)</f>
        <v>0</v>
      </c>
      <c r="X29" s="330"/>
      <c r="Y29" s="330"/>
      <c r="Z29" s="330"/>
      <c r="AA29" s="330"/>
      <c r="AB29" s="330"/>
      <c r="AC29" s="330"/>
      <c r="AD29" s="330"/>
      <c r="AE29" s="330"/>
      <c r="AF29" s="41"/>
      <c r="AG29" s="41"/>
      <c r="AH29" s="41"/>
      <c r="AI29" s="41"/>
      <c r="AJ29" s="41"/>
      <c r="AK29" s="329">
        <f>ROUND(AV54, 2)</f>
        <v>0</v>
      </c>
      <c r="AL29" s="330"/>
      <c r="AM29" s="330"/>
      <c r="AN29" s="330"/>
      <c r="AO29" s="330"/>
      <c r="AP29" s="41"/>
      <c r="AQ29" s="41"/>
      <c r="AR29" s="42"/>
      <c r="BE29" s="319"/>
    </row>
    <row r="30" spans="1:71" s="3" customFormat="1" ht="14.45" customHeight="1">
      <c r="B30" s="40"/>
      <c r="C30" s="41"/>
      <c r="D30" s="41"/>
      <c r="E30" s="41"/>
      <c r="F30" s="29" t="s">
        <v>46</v>
      </c>
      <c r="G30" s="41"/>
      <c r="H30" s="41"/>
      <c r="I30" s="41"/>
      <c r="J30" s="41"/>
      <c r="K30" s="41"/>
      <c r="L30" s="331">
        <v>0.15</v>
      </c>
      <c r="M30" s="330"/>
      <c r="N30" s="330"/>
      <c r="O30" s="330"/>
      <c r="P30" s="330"/>
      <c r="Q30" s="41"/>
      <c r="R30" s="41"/>
      <c r="S30" s="41"/>
      <c r="T30" s="41"/>
      <c r="U30" s="41"/>
      <c r="V30" s="41"/>
      <c r="W30" s="329">
        <f>ROUND(BA54, 2)</f>
        <v>0</v>
      </c>
      <c r="X30" s="330"/>
      <c r="Y30" s="330"/>
      <c r="Z30" s="330"/>
      <c r="AA30" s="330"/>
      <c r="AB30" s="330"/>
      <c r="AC30" s="330"/>
      <c r="AD30" s="330"/>
      <c r="AE30" s="330"/>
      <c r="AF30" s="41"/>
      <c r="AG30" s="41"/>
      <c r="AH30" s="41"/>
      <c r="AI30" s="41"/>
      <c r="AJ30" s="41"/>
      <c r="AK30" s="329">
        <f>ROUND(AW54, 2)</f>
        <v>0</v>
      </c>
      <c r="AL30" s="330"/>
      <c r="AM30" s="330"/>
      <c r="AN30" s="330"/>
      <c r="AO30" s="330"/>
      <c r="AP30" s="41"/>
      <c r="AQ30" s="41"/>
      <c r="AR30" s="42"/>
      <c r="BE30" s="319"/>
    </row>
    <row r="31" spans="1:71" s="3" customFormat="1" ht="14.45" hidden="1" customHeight="1">
      <c r="B31" s="40"/>
      <c r="C31" s="41"/>
      <c r="D31" s="41"/>
      <c r="E31" s="41"/>
      <c r="F31" s="29" t="s">
        <v>47</v>
      </c>
      <c r="G31" s="41"/>
      <c r="H31" s="41"/>
      <c r="I31" s="41"/>
      <c r="J31" s="41"/>
      <c r="K31" s="41"/>
      <c r="L31" s="331">
        <v>0.21</v>
      </c>
      <c r="M31" s="330"/>
      <c r="N31" s="330"/>
      <c r="O31" s="330"/>
      <c r="P31" s="330"/>
      <c r="Q31" s="41"/>
      <c r="R31" s="41"/>
      <c r="S31" s="41"/>
      <c r="T31" s="41"/>
      <c r="U31" s="41"/>
      <c r="V31" s="41"/>
      <c r="W31" s="329">
        <f>ROUND(BB54, 2)</f>
        <v>0</v>
      </c>
      <c r="X31" s="330"/>
      <c r="Y31" s="330"/>
      <c r="Z31" s="330"/>
      <c r="AA31" s="330"/>
      <c r="AB31" s="330"/>
      <c r="AC31" s="330"/>
      <c r="AD31" s="330"/>
      <c r="AE31" s="330"/>
      <c r="AF31" s="41"/>
      <c r="AG31" s="41"/>
      <c r="AH31" s="41"/>
      <c r="AI31" s="41"/>
      <c r="AJ31" s="41"/>
      <c r="AK31" s="329">
        <v>0</v>
      </c>
      <c r="AL31" s="330"/>
      <c r="AM31" s="330"/>
      <c r="AN31" s="330"/>
      <c r="AO31" s="330"/>
      <c r="AP31" s="41"/>
      <c r="AQ31" s="41"/>
      <c r="AR31" s="42"/>
      <c r="BE31" s="319"/>
    </row>
    <row r="32" spans="1:71" s="3" customFormat="1" ht="14.45" hidden="1" customHeight="1">
      <c r="B32" s="40"/>
      <c r="C32" s="41"/>
      <c r="D32" s="41"/>
      <c r="E32" s="41"/>
      <c r="F32" s="29" t="s">
        <v>48</v>
      </c>
      <c r="G32" s="41"/>
      <c r="H32" s="41"/>
      <c r="I32" s="41"/>
      <c r="J32" s="41"/>
      <c r="K32" s="41"/>
      <c r="L32" s="331">
        <v>0.15</v>
      </c>
      <c r="M32" s="330"/>
      <c r="N32" s="330"/>
      <c r="O32" s="330"/>
      <c r="P32" s="330"/>
      <c r="Q32" s="41"/>
      <c r="R32" s="41"/>
      <c r="S32" s="41"/>
      <c r="T32" s="41"/>
      <c r="U32" s="41"/>
      <c r="V32" s="41"/>
      <c r="W32" s="329">
        <f>ROUND(BC54, 2)</f>
        <v>0</v>
      </c>
      <c r="X32" s="330"/>
      <c r="Y32" s="330"/>
      <c r="Z32" s="330"/>
      <c r="AA32" s="330"/>
      <c r="AB32" s="330"/>
      <c r="AC32" s="330"/>
      <c r="AD32" s="330"/>
      <c r="AE32" s="330"/>
      <c r="AF32" s="41"/>
      <c r="AG32" s="41"/>
      <c r="AH32" s="41"/>
      <c r="AI32" s="41"/>
      <c r="AJ32" s="41"/>
      <c r="AK32" s="329">
        <v>0</v>
      </c>
      <c r="AL32" s="330"/>
      <c r="AM32" s="330"/>
      <c r="AN32" s="330"/>
      <c r="AO32" s="330"/>
      <c r="AP32" s="41"/>
      <c r="AQ32" s="41"/>
      <c r="AR32" s="42"/>
      <c r="BE32" s="319"/>
    </row>
    <row r="33" spans="1:57" s="3" customFormat="1" ht="14.45" hidden="1" customHeight="1">
      <c r="B33" s="40"/>
      <c r="C33" s="41"/>
      <c r="D33" s="41"/>
      <c r="E33" s="41"/>
      <c r="F33" s="29" t="s">
        <v>49</v>
      </c>
      <c r="G33" s="41"/>
      <c r="H33" s="41"/>
      <c r="I33" s="41"/>
      <c r="J33" s="41"/>
      <c r="K33" s="41"/>
      <c r="L33" s="331">
        <v>0</v>
      </c>
      <c r="M33" s="330"/>
      <c r="N33" s="330"/>
      <c r="O33" s="330"/>
      <c r="P33" s="330"/>
      <c r="Q33" s="41"/>
      <c r="R33" s="41"/>
      <c r="S33" s="41"/>
      <c r="T33" s="41"/>
      <c r="U33" s="41"/>
      <c r="V33" s="41"/>
      <c r="W33" s="329">
        <f>ROUND(BD54, 2)</f>
        <v>0</v>
      </c>
      <c r="X33" s="330"/>
      <c r="Y33" s="330"/>
      <c r="Z33" s="330"/>
      <c r="AA33" s="330"/>
      <c r="AB33" s="330"/>
      <c r="AC33" s="330"/>
      <c r="AD33" s="330"/>
      <c r="AE33" s="330"/>
      <c r="AF33" s="41"/>
      <c r="AG33" s="41"/>
      <c r="AH33" s="41"/>
      <c r="AI33" s="41"/>
      <c r="AJ33" s="41"/>
      <c r="AK33" s="329">
        <v>0</v>
      </c>
      <c r="AL33" s="330"/>
      <c r="AM33" s="330"/>
      <c r="AN33" s="330"/>
      <c r="AO33" s="330"/>
      <c r="AP33" s="41"/>
      <c r="AQ33" s="41"/>
      <c r="AR33" s="4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>
      <c r="A35" s="34"/>
      <c r="B35" s="35"/>
      <c r="C35" s="43"/>
      <c r="D35" s="44" t="s">
        <v>50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51</v>
      </c>
      <c r="U35" s="45"/>
      <c r="V35" s="45"/>
      <c r="W35" s="45"/>
      <c r="X35" s="332" t="s">
        <v>52</v>
      </c>
      <c r="Y35" s="333"/>
      <c r="Z35" s="333"/>
      <c r="AA35" s="333"/>
      <c r="AB35" s="333"/>
      <c r="AC35" s="45"/>
      <c r="AD35" s="45"/>
      <c r="AE35" s="45"/>
      <c r="AF35" s="45"/>
      <c r="AG35" s="45"/>
      <c r="AH35" s="45"/>
      <c r="AI35" s="45"/>
      <c r="AJ35" s="45"/>
      <c r="AK35" s="334">
        <f>SUM(AK26:AK33)</f>
        <v>0</v>
      </c>
      <c r="AL35" s="333"/>
      <c r="AM35" s="333"/>
      <c r="AN35" s="333"/>
      <c r="AO35" s="335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5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5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5" customHeight="1">
      <c r="A42" s="34"/>
      <c r="B42" s="35"/>
      <c r="C42" s="23" t="s">
        <v>53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5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11532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336" t="str">
        <f>K6</f>
        <v>Rekonstrukce povrchu ve vybraných ulicích v Kolíně a v Sendražicích - 2. etapa</v>
      </c>
      <c r="M45" s="337"/>
      <c r="N45" s="337"/>
      <c r="O45" s="337"/>
      <c r="P45" s="337"/>
      <c r="Q45" s="337"/>
      <c r="R45" s="337"/>
      <c r="S45" s="337"/>
      <c r="T45" s="337"/>
      <c r="U45" s="337"/>
      <c r="V45" s="337"/>
      <c r="W45" s="337"/>
      <c r="X45" s="337"/>
      <c r="Y45" s="337"/>
      <c r="Z45" s="337"/>
      <c r="AA45" s="337"/>
      <c r="AB45" s="337"/>
      <c r="AC45" s="337"/>
      <c r="AD45" s="337"/>
      <c r="AE45" s="337"/>
      <c r="AF45" s="337"/>
      <c r="AG45" s="337"/>
      <c r="AH45" s="337"/>
      <c r="AI45" s="337"/>
      <c r="AJ45" s="337"/>
      <c r="AK45" s="337"/>
      <c r="AL45" s="337"/>
      <c r="AM45" s="337"/>
      <c r="AN45" s="337"/>
      <c r="AO45" s="337"/>
      <c r="AP45" s="56"/>
      <c r="AQ45" s="56"/>
      <c r="AR45" s="57"/>
    </row>
    <row r="46" spans="1:57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>Kolín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338" t="str">
        <f>IF(AN8= "","",AN8)</f>
        <v>21. 3. 2024</v>
      </c>
      <c r="AN47" s="338"/>
      <c r="AO47" s="36"/>
      <c r="AP47" s="36"/>
      <c r="AQ47" s="36"/>
      <c r="AR47" s="39"/>
      <c r="BE47" s="34"/>
    </row>
    <row r="48" spans="1:57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15.2" customHeight="1">
      <c r="A49" s="34"/>
      <c r="B49" s="35"/>
      <c r="C49" s="29" t="s">
        <v>25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>Město Kolín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32</v>
      </c>
      <c r="AJ49" s="36"/>
      <c r="AK49" s="36"/>
      <c r="AL49" s="36"/>
      <c r="AM49" s="339" t="str">
        <f>IF(E17="","",E17)</f>
        <v>Lucie Dvořáková</v>
      </c>
      <c r="AN49" s="340"/>
      <c r="AO49" s="340"/>
      <c r="AP49" s="340"/>
      <c r="AQ49" s="36"/>
      <c r="AR49" s="39"/>
      <c r="AS49" s="341" t="s">
        <v>54</v>
      </c>
      <c r="AT49" s="342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2" customHeight="1">
      <c r="A50" s="34"/>
      <c r="B50" s="35"/>
      <c r="C50" s="29" t="s">
        <v>30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35</v>
      </c>
      <c r="AJ50" s="36"/>
      <c r="AK50" s="36"/>
      <c r="AL50" s="36"/>
      <c r="AM50" s="339" t="str">
        <f>IF(E20="","",E20)</f>
        <v>S4A,s.r.o.</v>
      </c>
      <c r="AN50" s="340"/>
      <c r="AO50" s="340"/>
      <c r="AP50" s="340"/>
      <c r="AQ50" s="36"/>
      <c r="AR50" s="39"/>
      <c r="AS50" s="343"/>
      <c r="AT50" s="344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345"/>
      <c r="AT51" s="346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347" t="s">
        <v>55</v>
      </c>
      <c r="D52" s="348"/>
      <c r="E52" s="348"/>
      <c r="F52" s="348"/>
      <c r="G52" s="348"/>
      <c r="H52" s="66"/>
      <c r="I52" s="349" t="s">
        <v>56</v>
      </c>
      <c r="J52" s="348"/>
      <c r="K52" s="348"/>
      <c r="L52" s="348"/>
      <c r="M52" s="348"/>
      <c r="N52" s="348"/>
      <c r="O52" s="348"/>
      <c r="P52" s="348"/>
      <c r="Q52" s="348"/>
      <c r="R52" s="348"/>
      <c r="S52" s="348"/>
      <c r="T52" s="348"/>
      <c r="U52" s="348"/>
      <c r="V52" s="348"/>
      <c r="W52" s="348"/>
      <c r="X52" s="348"/>
      <c r="Y52" s="348"/>
      <c r="Z52" s="348"/>
      <c r="AA52" s="348"/>
      <c r="AB52" s="348"/>
      <c r="AC52" s="348"/>
      <c r="AD52" s="348"/>
      <c r="AE52" s="348"/>
      <c r="AF52" s="348"/>
      <c r="AG52" s="350" t="s">
        <v>57</v>
      </c>
      <c r="AH52" s="348"/>
      <c r="AI52" s="348"/>
      <c r="AJ52" s="348"/>
      <c r="AK52" s="348"/>
      <c r="AL52" s="348"/>
      <c r="AM52" s="348"/>
      <c r="AN52" s="349" t="s">
        <v>58</v>
      </c>
      <c r="AO52" s="348"/>
      <c r="AP52" s="348"/>
      <c r="AQ52" s="67" t="s">
        <v>59</v>
      </c>
      <c r="AR52" s="39"/>
      <c r="AS52" s="68" t="s">
        <v>60</v>
      </c>
      <c r="AT52" s="69" t="s">
        <v>61</v>
      </c>
      <c r="AU52" s="69" t="s">
        <v>62</v>
      </c>
      <c r="AV52" s="69" t="s">
        <v>63</v>
      </c>
      <c r="AW52" s="69" t="s">
        <v>64</v>
      </c>
      <c r="AX52" s="69" t="s">
        <v>65</v>
      </c>
      <c r="AY52" s="69" t="s">
        <v>66</v>
      </c>
      <c r="AZ52" s="69" t="s">
        <v>67</v>
      </c>
      <c r="BA52" s="69" t="s">
        <v>68</v>
      </c>
      <c r="BB52" s="69" t="s">
        <v>69</v>
      </c>
      <c r="BC52" s="69" t="s">
        <v>70</v>
      </c>
      <c r="BD52" s="70" t="s">
        <v>71</v>
      </c>
      <c r="BE52" s="34"/>
    </row>
    <row r="53" spans="1:91" s="2" customFormat="1" ht="10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50000000000003" customHeight="1">
      <c r="B54" s="74"/>
      <c r="C54" s="75" t="s">
        <v>72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354">
        <f>ROUND(SUM(AG55:AG56),2)</f>
        <v>0</v>
      </c>
      <c r="AH54" s="354"/>
      <c r="AI54" s="354"/>
      <c r="AJ54" s="354"/>
      <c r="AK54" s="354"/>
      <c r="AL54" s="354"/>
      <c r="AM54" s="354"/>
      <c r="AN54" s="355">
        <f>SUM(AG54,AT54)</f>
        <v>0</v>
      </c>
      <c r="AO54" s="355"/>
      <c r="AP54" s="355"/>
      <c r="AQ54" s="78" t="s">
        <v>27</v>
      </c>
      <c r="AR54" s="79"/>
      <c r="AS54" s="80">
        <f>ROUND(SUM(AS55:AS56),2)</f>
        <v>0</v>
      </c>
      <c r="AT54" s="81">
        <f>ROUND(SUM(AV54:AW54),2)</f>
        <v>0</v>
      </c>
      <c r="AU54" s="82">
        <f>ROUND(SUM(AU55:AU56),5)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ROUND(SUM(AZ55:AZ56),2)</f>
        <v>0</v>
      </c>
      <c r="BA54" s="81">
        <f>ROUND(SUM(BA55:BA56),2)</f>
        <v>0</v>
      </c>
      <c r="BB54" s="81">
        <f>ROUND(SUM(BB55:BB56),2)</f>
        <v>0</v>
      </c>
      <c r="BC54" s="81">
        <f>ROUND(SUM(BC55:BC56),2)</f>
        <v>0</v>
      </c>
      <c r="BD54" s="83">
        <f>ROUND(SUM(BD55:BD56),2)</f>
        <v>0</v>
      </c>
      <c r="BS54" s="84" t="s">
        <v>73</v>
      </c>
      <c r="BT54" s="84" t="s">
        <v>74</v>
      </c>
      <c r="BU54" s="85" t="s">
        <v>75</v>
      </c>
      <c r="BV54" s="84" t="s">
        <v>76</v>
      </c>
      <c r="BW54" s="84" t="s">
        <v>5</v>
      </c>
      <c r="BX54" s="84" t="s">
        <v>77</v>
      </c>
      <c r="CL54" s="84" t="s">
        <v>19</v>
      </c>
    </row>
    <row r="55" spans="1:91" s="7" customFormat="1" ht="16.5" customHeight="1">
      <c r="A55" s="86" t="s">
        <v>78</v>
      </c>
      <c r="B55" s="87"/>
      <c r="C55" s="88"/>
      <c r="D55" s="353" t="s">
        <v>79</v>
      </c>
      <c r="E55" s="353"/>
      <c r="F55" s="353"/>
      <c r="G55" s="353"/>
      <c r="H55" s="353"/>
      <c r="I55" s="89"/>
      <c r="J55" s="353" t="s">
        <v>80</v>
      </c>
      <c r="K55" s="353"/>
      <c r="L55" s="353"/>
      <c r="M55" s="353"/>
      <c r="N55" s="353"/>
      <c r="O55" s="353"/>
      <c r="P55" s="353"/>
      <c r="Q55" s="353"/>
      <c r="R55" s="353"/>
      <c r="S55" s="353"/>
      <c r="T55" s="353"/>
      <c r="U55" s="353"/>
      <c r="V55" s="353"/>
      <c r="W55" s="353"/>
      <c r="X55" s="353"/>
      <c r="Y55" s="353"/>
      <c r="Z55" s="353"/>
      <c r="AA55" s="353"/>
      <c r="AB55" s="353"/>
      <c r="AC55" s="353"/>
      <c r="AD55" s="353"/>
      <c r="AE55" s="353"/>
      <c r="AF55" s="353"/>
      <c r="AG55" s="351">
        <f>'1153.10 - 2 - ulice Polit...'!J30</f>
        <v>0</v>
      </c>
      <c r="AH55" s="352"/>
      <c r="AI55" s="352"/>
      <c r="AJ55" s="352"/>
      <c r="AK55" s="352"/>
      <c r="AL55" s="352"/>
      <c r="AM55" s="352"/>
      <c r="AN55" s="351">
        <f>SUM(AG55,AT55)</f>
        <v>0</v>
      </c>
      <c r="AO55" s="352"/>
      <c r="AP55" s="352"/>
      <c r="AQ55" s="90" t="s">
        <v>81</v>
      </c>
      <c r="AR55" s="91"/>
      <c r="AS55" s="92">
        <v>0</v>
      </c>
      <c r="AT55" s="93">
        <f>ROUND(SUM(AV55:AW55),2)</f>
        <v>0</v>
      </c>
      <c r="AU55" s="94">
        <f>'1153.10 - 2 - ulice Polit...'!P86</f>
        <v>0</v>
      </c>
      <c r="AV55" s="93">
        <f>'1153.10 - 2 - ulice Polit...'!J33</f>
        <v>0</v>
      </c>
      <c r="AW55" s="93">
        <f>'1153.10 - 2 - ulice Polit...'!J34</f>
        <v>0</v>
      </c>
      <c r="AX55" s="93">
        <f>'1153.10 - 2 - ulice Polit...'!J35</f>
        <v>0</v>
      </c>
      <c r="AY55" s="93">
        <f>'1153.10 - 2 - ulice Polit...'!J36</f>
        <v>0</v>
      </c>
      <c r="AZ55" s="93">
        <f>'1153.10 - 2 - ulice Polit...'!F33</f>
        <v>0</v>
      </c>
      <c r="BA55" s="93">
        <f>'1153.10 - 2 - ulice Polit...'!F34</f>
        <v>0</v>
      </c>
      <c r="BB55" s="93">
        <f>'1153.10 - 2 - ulice Polit...'!F35</f>
        <v>0</v>
      </c>
      <c r="BC55" s="93">
        <f>'1153.10 - 2 - ulice Polit...'!F36</f>
        <v>0</v>
      </c>
      <c r="BD55" s="95">
        <f>'1153.10 - 2 - ulice Polit...'!F37</f>
        <v>0</v>
      </c>
      <c r="BT55" s="96" t="s">
        <v>82</v>
      </c>
      <c r="BV55" s="96" t="s">
        <v>76</v>
      </c>
      <c r="BW55" s="96" t="s">
        <v>83</v>
      </c>
      <c r="BX55" s="96" t="s">
        <v>5</v>
      </c>
      <c r="CL55" s="96" t="s">
        <v>84</v>
      </c>
      <c r="CM55" s="96" t="s">
        <v>85</v>
      </c>
    </row>
    <row r="56" spans="1:91" s="7" customFormat="1" ht="16.5" customHeight="1">
      <c r="A56" s="86" t="s">
        <v>78</v>
      </c>
      <c r="B56" s="87"/>
      <c r="C56" s="88"/>
      <c r="D56" s="353" t="s">
        <v>86</v>
      </c>
      <c r="E56" s="353"/>
      <c r="F56" s="353"/>
      <c r="G56" s="353"/>
      <c r="H56" s="353"/>
      <c r="I56" s="89"/>
      <c r="J56" s="353" t="s">
        <v>87</v>
      </c>
      <c r="K56" s="353"/>
      <c r="L56" s="353"/>
      <c r="M56" s="353"/>
      <c r="N56" s="353"/>
      <c r="O56" s="353"/>
      <c r="P56" s="353"/>
      <c r="Q56" s="353"/>
      <c r="R56" s="353"/>
      <c r="S56" s="353"/>
      <c r="T56" s="353"/>
      <c r="U56" s="353"/>
      <c r="V56" s="353"/>
      <c r="W56" s="353"/>
      <c r="X56" s="353"/>
      <c r="Y56" s="353"/>
      <c r="Z56" s="353"/>
      <c r="AA56" s="353"/>
      <c r="AB56" s="353"/>
      <c r="AC56" s="353"/>
      <c r="AD56" s="353"/>
      <c r="AE56" s="353"/>
      <c r="AF56" s="353"/>
      <c r="AG56" s="351">
        <f>'1153.0 - VRN'!J30</f>
        <v>0</v>
      </c>
      <c r="AH56" s="352"/>
      <c r="AI56" s="352"/>
      <c r="AJ56" s="352"/>
      <c r="AK56" s="352"/>
      <c r="AL56" s="352"/>
      <c r="AM56" s="352"/>
      <c r="AN56" s="351">
        <f>SUM(AG56,AT56)</f>
        <v>0</v>
      </c>
      <c r="AO56" s="352"/>
      <c r="AP56" s="352"/>
      <c r="AQ56" s="90" t="s">
        <v>88</v>
      </c>
      <c r="AR56" s="91"/>
      <c r="AS56" s="97">
        <v>0</v>
      </c>
      <c r="AT56" s="98">
        <f>ROUND(SUM(AV56:AW56),2)</f>
        <v>0</v>
      </c>
      <c r="AU56" s="99">
        <f>'1153.0 - VRN'!P81</f>
        <v>0</v>
      </c>
      <c r="AV56" s="98">
        <f>'1153.0 - VRN'!J33</f>
        <v>0</v>
      </c>
      <c r="AW56" s="98">
        <f>'1153.0 - VRN'!J34</f>
        <v>0</v>
      </c>
      <c r="AX56" s="98">
        <f>'1153.0 - VRN'!J35</f>
        <v>0</v>
      </c>
      <c r="AY56" s="98">
        <f>'1153.0 - VRN'!J36</f>
        <v>0</v>
      </c>
      <c r="AZ56" s="98">
        <f>'1153.0 - VRN'!F33</f>
        <v>0</v>
      </c>
      <c r="BA56" s="98">
        <f>'1153.0 - VRN'!F34</f>
        <v>0</v>
      </c>
      <c r="BB56" s="98">
        <f>'1153.0 - VRN'!F35</f>
        <v>0</v>
      </c>
      <c r="BC56" s="98">
        <f>'1153.0 - VRN'!F36</f>
        <v>0</v>
      </c>
      <c r="BD56" s="100">
        <f>'1153.0 - VRN'!F37</f>
        <v>0</v>
      </c>
      <c r="BT56" s="96" t="s">
        <v>82</v>
      </c>
      <c r="BV56" s="96" t="s">
        <v>76</v>
      </c>
      <c r="BW56" s="96" t="s">
        <v>89</v>
      </c>
      <c r="BX56" s="96" t="s">
        <v>5</v>
      </c>
      <c r="CL56" s="96" t="s">
        <v>90</v>
      </c>
      <c r="CM56" s="96" t="s">
        <v>85</v>
      </c>
    </row>
    <row r="57" spans="1:91" s="2" customFormat="1" ht="30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9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  <row r="58" spans="1:91" s="2" customFormat="1" ht="6.95" customHeight="1">
      <c r="A58" s="34"/>
      <c r="B58" s="47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39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</row>
  </sheetData>
  <sheetProtection algorithmName="SHA-512" hashValue="W0xCjh1wKysPdxCmsUjKJxBZ64sd8kVFJz7VGeX8d4iAbyCUtwLqRM6tURAh/RuYTLCPLuqWPiyxkPZ/duaPIA==" saltValue="j5RqgmdVblW9tkAFx0al4uBoCanmQg4cc/Mqt7ldtIkqhhOzRX4a3lN9JznWqfbAqaoggt2JSVfqEXeEOfI0kQ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1153.10 - 2 - ulice Polit...'!C2" display="/"/>
    <hyperlink ref="A56" location="'1153.0 - VRN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6"/>
      <c r="M2" s="356"/>
      <c r="N2" s="356"/>
      <c r="O2" s="356"/>
      <c r="P2" s="356"/>
      <c r="Q2" s="356"/>
      <c r="R2" s="356"/>
      <c r="S2" s="356"/>
      <c r="T2" s="356"/>
      <c r="U2" s="356"/>
      <c r="V2" s="356"/>
      <c r="AT2" s="17" t="s">
        <v>83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85</v>
      </c>
    </row>
    <row r="4" spans="1:46" s="1" customFormat="1" ht="24.95" customHeight="1">
      <c r="B4" s="20"/>
      <c r="D4" s="103" t="s">
        <v>91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7" t="str">
        <f>'Rekapitulace stavby'!K6</f>
        <v>Rekonstrukce povrchu ve vybraných ulicích v Kolíně a v Sendražicích - 2. etapa</v>
      </c>
      <c r="F7" s="358"/>
      <c r="G7" s="358"/>
      <c r="H7" s="358"/>
      <c r="L7" s="20"/>
    </row>
    <row r="8" spans="1:46" s="2" customFormat="1" ht="12" customHeight="1">
      <c r="A8" s="34"/>
      <c r="B8" s="39"/>
      <c r="C8" s="34"/>
      <c r="D8" s="105" t="s">
        <v>92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9" t="s">
        <v>93</v>
      </c>
      <c r="F9" s="360"/>
      <c r="G9" s="360"/>
      <c r="H9" s="360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84</v>
      </c>
      <c r="G11" s="34"/>
      <c r="H11" s="34"/>
      <c r="I11" s="105" t="s">
        <v>20</v>
      </c>
      <c r="J11" s="107" t="s">
        <v>27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28</v>
      </c>
      <c r="G12" s="34"/>
      <c r="H12" s="34"/>
      <c r="I12" s="105" t="s">
        <v>23</v>
      </c>
      <c r="J12" s="108" t="str">
        <f>'Rekapitulace stavby'!AN8</f>
        <v>21. 3. 2024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27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28</v>
      </c>
      <c r="F15" s="34"/>
      <c r="G15" s="34"/>
      <c r="H15" s="34"/>
      <c r="I15" s="105" t="s">
        <v>29</v>
      </c>
      <c r="J15" s="107" t="s">
        <v>27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30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1" t="str">
        <f>'Rekapitulace stavby'!E14</f>
        <v>Vyplň údaj</v>
      </c>
      <c r="F18" s="362"/>
      <c r="G18" s="362"/>
      <c r="H18" s="362"/>
      <c r="I18" s="105" t="s">
        <v>29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32</v>
      </c>
      <c r="E20" s="34"/>
      <c r="F20" s="34"/>
      <c r="G20" s="34"/>
      <c r="H20" s="34"/>
      <c r="I20" s="105" t="s">
        <v>26</v>
      </c>
      <c r="J20" s="107" t="s">
        <v>27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94</v>
      </c>
      <c r="F21" s="34"/>
      <c r="G21" s="34"/>
      <c r="H21" s="34"/>
      <c r="I21" s="105" t="s">
        <v>29</v>
      </c>
      <c r="J21" s="107" t="s">
        <v>27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35</v>
      </c>
      <c r="E23" s="34"/>
      <c r="F23" s="34"/>
      <c r="G23" s="34"/>
      <c r="H23" s="34"/>
      <c r="I23" s="105" t="s">
        <v>26</v>
      </c>
      <c r="J23" s="107" t="s">
        <v>36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95</v>
      </c>
      <c r="F24" s="34"/>
      <c r="G24" s="34"/>
      <c r="H24" s="34"/>
      <c r="I24" s="105" t="s">
        <v>29</v>
      </c>
      <c r="J24" s="107" t="s">
        <v>96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38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63" t="s">
        <v>27</v>
      </c>
      <c r="F27" s="363"/>
      <c r="G27" s="363"/>
      <c r="H27" s="363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40</v>
      </c>
      <c r="E30" s="34"/>
      <c r="F30" s="34"/>
      <c r="G30" s="34"/>
      <c r="H30" s="34"/>
      <c r="I30" s="34"/>
      <c r="J30" s="114">
        <f>ROUND(J86,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42</v>
      </c>
      <c r="G32" s="34"/>
      <c r="H32" s="34"/>
      <c r="I32" s="115" t="s">
        <v>41</v>
      </c>
      <c r="J32" s="115" t="s">
        <v>43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44</v>
      </c>
      <c r="E33" s="105" t="s">
        <v>45</v>
      </c>
      <c r="F33" s="117">
        <f>ROUND((SUM(BE86:BE189)),  2)</f>
        <v>0</v>
      </c>
      <c r="G33" s="34"/>
      <c r="H33" s="34"/>
      <c r="I33" s="118">
        <v>0.21</v>
      </c>
      <c r="J33" s="117">
        <f>ROUND(((SUM(BE86:BE189))*I33),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46</v>
      </c>
      <c r="F34" s="117">
        <f>ROUND((SUM(BF86:BF189)),  2)</f>
        <v>0</v>
      </c>
      <c r="G34" s="34"/>
      <c r="H34" s="34"/>
      <c r="I34" s="118">
        <v>0.15</v>
      </c>
      <c r="J34" s="117">
        <f>ROUND(((SUM(BF86:BF189))*I34),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47</v>
      </c>
      <c r="F35" s="117">
        <f>ROUND((SUM(BG86:BG189)),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48</v>
      </c>
      <c r="F36" s="117">
        <f>ROUND((SUM(BH86:BH189)),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49</v>
      </c>
      <c r="F37" s="117">
        <f>ROUND((SUM(BI86:BI189)),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50</v>
      </c>
      <c r="E39" s="121"/>
      <c r="F39" s="121"/>
      <c r="G39" s="122" t="s">
        <v>51</v>
      </c>
      <c r="H39" s="123" t="s">
        <v>52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97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4" t="str">
        <f>E7</f>
        <v>Rekonstrukce povrchu ve vybraných ulicích v Kolíně a v Sendražicích - 2. etapa</v>
      </c>
      <c r="F48" s="365"/>
      <c r="G48" s="365"/>
      <c r="H48" s="365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92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36" t="str">
        <f>E9</f>
        <v>1153.10 - 2 - ulice Politických vězňů</v>
      </c>
      <c r="F50" s="366"/>
      <c r="G50" s="366"/>
      <c r="H50" s="366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Město Kolín</v>
      </c>
      <c r="G52" s="36"/>
      <c r="H52" s="36"/>
      <c r="I52" s="29" t="s">
        <v>23</v>
      </c>
      <c r="J52" s="59" t="str">
        <f>IF(J12="","",J12)</f>
        <v>21. 3. 2024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>Město Kolín</v>
      </c>
      <c r="G54" s="36"/>
      <c r="H54" s="36"/>
      <c r="I54" s="29" t="s">
        <v>32</v>
      </c>
      <c r="J54" s="32" t="str">
        <f>E21</f>
        <v>Ing. Lucie Dvořáková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30</v>
      </c>
      <c r="D55" s="36"/>
      <c r="E55" s="36"/>
      <c r="F55" s="27" t="str">
        <f>IF(E18="","",E18)</f>
        <v>Vyplň údaj</v>
      </c>
      <c r="G55" s="36"/>
      <c r="H55" s="36"/>
      <c r="I55" s="29" t="s">
        <v>35</v>
      </c>
      <c r="J55" s="32" t="str">
        <f>E24</f>
        <v>S4A,s.r.o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98</v>
      </c>
      <c r="D57" s="131"/>
      <c r="E57" s="131"/>
      <c r="F57" s="131"/>
      <c r="G57" s="131"/>
      <c r="H57" s="131"/>
      <c r="I57" s="131"/>
      <c r="J57" s="132" t="s">
        <v>99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72</v>
      </c>
      <c r="D59" s="36"/>
      <c r="E59" s="36"/>
      <c r="F59" s="36"/>
      <c r="G59" s="36"/>
      <c r="H59" s="36"/>
      <c r="I59" s="36"/>
      <c r="J59" s="77">
        <f>J86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100</v>
      </c>
    </row>
    <row r="60" spans="1:47" s="9" customFormat="1" ht="24.95" customHeight="1">
      <c r="B60" s="134"/>
      <c r="C60" s="135"/>
      <c r="D60" s="136" t="s">
        <v>101</v>
      </c>
      <c r="E60" s="137"/>
      <c r="F60" s="137"/>
      <c r="G60" s="137"/>
      <c r="H60" s="137"/>
      <c r="I60" s="137"/>
      <c r="J60" s="138">
        <f>J87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102</v>
      </c>
      <c r="E61" s="143"/>
      <c r="F61" s="143"/>
      <c r="G61" s="143"/>
      <c r="H61" s="143"/>
      <c r="I61" s="143"/>
      <c r="J61" s="144">
        <f>J88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103</v>
      </c>
      <c r="E62" s="143"/>
      <c r="F62" s="143"/>
      <c r="G62" s="143"/>
      <c r="H62" s="143"/>
      <c r="I62" s="143"/>
      <c r="J62" s="144">
        <f>J101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104</v>
      </c>
      <c r="E63" s="143"/>
      <c r="F63" s="143"/>
      <c r="G63" s="143"/>
      <c r="H63" s="143"/>
      <c r="I63" s="143"/>
      <c r="J63" s="144">
        <f>J113</f>
        <v>0</v>
      </c>
      <c r="K63" s="141"/>
      <c r="L63" s="145"/>
    </row>
    <row r="64" spans="1:47" s="10" customFormat="1" ht="19.899999999999999" customHeight="1">
      <c r="B64" s="140"/>
      <c r="C64" s="141"/>
      <c r="D64" s="142" t="s">
        <v>105</v>
      </c>
      <c r="E64" s="143"/>
      <c r="F64" s="143"/>
      <c r="G64" s="143"/>
      <c r="H64" s="143"/>
      <c r="I64" s="143"/>
      <c r="J64" s="144">
        <f>J123</f>
        <v>0</v>
      </c>
      <c r="K64" s="141"/>
      <c r="L64" s="145"/>
    </row>
    <row r="65" spans="1:31" s="10" customFormat="1" ht="14.85" customHeight="1">
      <c r="B65" s="140"/>
      <c r="C65" s="141"/>
      <c r="D65" s="142" t="s">
        <v>106</v>
      </c>
      <c r="E65" s="143"/>
      <c r="F65" s="143"/>
      <c r="G65" s="143"/>
      <c r="H65" s="143"/>
      <c r="I65" s="143"/>
      <c r="J65" s="144">
        <f>J169</f>
        <v>0</v>
      </c>
      <c r="K65" s="141"/>
      <c r="L65" s="145"/>
    </row>
    <row r="66" spans="1:31" s="10" customFormat="1" ht="19.899999999999999" customHeight="1">
      <c r="B66" s="140"/>
      <c r="C66" s="141"/>
      <c r="D66" s="142" t="s">
        <v>107</v>
      </c>
      <c r="E66" s="143"/>
      <c r="F66" s="143"/>
      <c r="G66" s="143"/>
      <c r="H66" s="143"/>
      <c r="I66" s="143"/>
      <c r="J66" s="144">
        <f>J173</f>
        <v>0</v>
      </c>
      <c r="K66" s="141"/>
      <c r="L66" s="145"/>
    </row>
    <row r="67" spans="1:31" s="2" customFormat="1" ht="21.75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5" customHeight="1">
      <c r="A68" s="34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5" customHeight="1">
      <c r="A72" s="34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5" customHeight="1">
      <c r="A73" s="34"/>
      <c r="B73" s="35"/>
      <c r="C73" s="23" t="s">
        <v>108</v>
      </c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16</v>
      </c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64" t="str">
        <f>E7</f>
        <v>Rekonstrukce povrchu ve vybraných ulicích v Kolíně a v Sendražicích - 2. etapa</v>
      </c>
      <c r="F76" s="365"/>
      <c r="G76" s="365"/>
      <c r="H76" s="365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92</v>
      </c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6.5" customHeight="1">
      <c r="A78" s="34"/>
      <c r="B78" s="35"/>
      <c r="C78" s="36"/>
      <c r="D78" s="36"/>
      <c r="E78" s="336" t="str">
        <f>E9</f>
        <v>1153.10 - 2 - ulice Politických vězňů</v>
      </c>
      <c r="F78" s="366"/>
      <c r="G78" s="366"/>
      <c r="H78" s="36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>
      <c r="A80" s="34"/>
      <c r="B80" s="35"/>
      <c r="C80" s="29" t="s">
        <v>21</v>
      </c>
      <c r="D80" s="36"/>
      <c r="E80" s="36"/>
      <c r="F80" s="27" t="str">
        <f>F12</f>
        <v>Město Kolín</v>
      </c>
      <c r="G80" s="36"/>
      <c r="H80" s="36"/>
      <c r="I80" s="29" t="s">
        <v>23</v>
      </c>
      <c r="J80" s="59" t="str">
        <f>IF(J12="","",J12)</f>
        <v>21. 3. 2024</v>
      </c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5.2" customHeight="1">
      <c r="A82" s="34"/>
      <c r="B82" s="35"/>
      <c r="C82" s="29" t="s">
        <v>25</v>
      </c>
      <c r="D82" s="36"/>
      <c r="E82" s="36"/>
      <c r="F82" s="27" t="str">
        <f>E15</f>
        <v>Město Kolín</v>
      </c>
      <c r="G82" s="36"/>
      <c r="H82" s="36"/>
      <c r="I82" s="29" t="s">
        <v>32</v>
      </c>
      <c r="J82" s="32" t="str">
        <f>E21</f>
        <v>Ing. Lucie Dvořáková</v>
      </c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5.2" customHeight="1">
      <c r="A83" s="34"/>
      <c r="B83" s="35"/>
      <c r="C83" s="29" t="s">
        <v>30</v>
      </c>
      <c r="D83" s="36"/>
      <c r="E83" s="36"/>
      <c r="F83" s="27" t="str">
        <f>IF(E18="","",E18)</f>
        <v>Vyplň údaj</v>
      </c>
      <c r="G83" s="36"/>
      <c r="H83" s="36"/>
      <c r="I83" s="29" t="s">
        <v>35</v>
      </c>
      <c r="J83" s="32" t="str">
        <f>E24</f>
        <v>S4A,s.r.o</v>
      </c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0.35" customHeight="1">
      <c r="A84" s="34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11" customFormat="1" ht="29.25" customHeight="1">
      <c r="A85" s="146"/>
      <c r="B85" s="147"/>
      <c r="C85" s="148" t="s">
        <v>109</v>
      </c>
      <c r="D85" s="149" t="s">
        <v>59</v>
      </c>
      <c r="E85" s="149" t="s">
        <v>55</v>
      </c>
      <c r="F85" s="149" t="s">
        <v>56</v>
      </c>
      <c r="G85" s="149" t="s">
        <v>110</v>
      </c>
      <c r="H85" s="149" t="s">
        <v>111</v>
      </c>
      <c r="I85" s="149" t="s">
        <v>112</v>
      </c>
      <c r="J85" s="150" t="s">
        <v>99</v>
      </c>
      <c r="K85" s="151" t="s">
        <v>113</v>
      </c>
      <c r="L85" s="152"/>
      <c r="M85" s="68" t="s">
        <v>27</v>
      </c>
      <c r="N85" s="69" t="s">
        <v>44</v>
      </c>
      <c r="O85" s="69" t="s">
        <v>114</v>
      </c>
      <c r="P85" s="69" t="s">
        <v>115</v>
      </c>
      <c r="Q85" s="69" t="s">
        <v>116</v>
      </c>
      <c r="R85" s="69" t="s">
        <v>117</v>
      </c>
      <c r="S85" s="69" t="s">
        <v>118</v>
      </c>
      <c r="T85" s="70" t="s">
        <v>119</v>
      </c>
      <c r="U85" s="146"/>
      <c r="V85" s="146"/>
      <c r="W85" s="146"/>
      <c r="X85" s="146"/>
      <c r="Y85" s="146"/>
      <c r="Z85" s="146"/>
      <c r="AA85" s="146"/>
      <c r="AB85" s="146"/>
      <c r="AC85" s="146"/>
      <c r="AD85" s="146"/>
      <c r="AE85" s="146"/>
    </row>
    <row r="86" spans="1:65" s="2" customFormat="1" ht="22.9" customHeight="1">
      <c r="A86" s="34"/>
      <c r="B86" s="35"/>
      <c r="C86" s="75" t="s">
        <v>120</v>
      </c>
      <c r="D86" s="36"/>
      <c r="E86" s="36"/>
      <c r="F86" s="36"/>
      <c r="G86" s="36"/>
      <c r="H86" s="36"/>
      <c r="I86" s="36"/>
      <c r="J86" s="153">
        <f>BK86</f>
        <v>0</v>
      </c>
      <c r="K86" s="36"/>
      <c r="L86" s="39"/>
      <c r="M86" s="71"/>
      <c r="N86" s="154"/>
      <c r="O86" s="72"/>
      <c r="P86" s="155">
        <f>P87</f>
        <v>0</v>
      </c>
      <c r="Q86" s="72"/>
      <c r="R86" s="155">
        <f>R87</f>
        <v>23.842969999999998</v>
      </c>
      <c r="S86" s="72"/>
      <c r="T86" s="156">
        <f>T87</f>
        <v>1436.2620000000002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73</v>
      </c>
      <c r="AU86" s="17" t="s">
        <v>100</v>
      </c>
      <c r="BK86" s="157">
        <f>BK87</f>
        <v>0</v>
      </c>
    </row>
    <row r="87" spans="1:65" s="12" customFormat="1" ht="25.9" customHeight="1">
      <c r="B87" s="158"/>
      <c r="C87" s="159"/>
      <c r="D87" s="160" t="s">
        <v>73</v>
      </c>
      <c r="E87" s="161" t="s">
        <v>121</v>
      </c>
      <c r="F87" s="161" t="s">
        <v>122</v>
      </c>
      <c r="G87" s="159"/>
      <c r="H87" s="159"/>
      <c r="I87" s="162"/>
      <c r="J87" s="163">
        <f>BK87</f>
        <v>0</v>
      </c>
      <c r="K87" s="159"/>
      <c r="L87" s="164"/>
      <c r="M87" s="165"/>
      <c r="N87" s="166"/>
      <c r="O87" s="166"/>
      <c r="P87" s="167">
        <f>P88+P101+P113+P123+P173</f>
        <v>0</v>
      </c>
      <c r="Q87" s="166"/>
      <c r="R87" s="167">
        <f>R88+R101+R113+R123+R173</f>
        <v>23.842969999999998</v>
      </c>
      <c r="S87" s="166"/>
      <c r="T87" s="168">
        <f>T88+T101+T113+T123+T173</f>
        <v>1436.2620000000002</v>
      </c>
      <c r="AR87" s="169" t="s">
        <v>82</v>
      </c>
      <c r="AT87" s="170" t="s">
        <v>73</v>
      </c>
      <c r="AU87" s="170" t="s">
        <v>74</v>
      </c>
      <c r="AY87" s="169" t="s">
        <v>123</v>
      </c>
      <c r="BK87" s="171">
        <f>BK88+BK101+BK113+BK123+BK173</f>
        <v>0</v>
      </c>
    </row>
    <row r="88" spans="1:65" s="12" customFormat="1" ht="22.9" customHeight="1">
      <c r="B88" s="158"/>
      <c r="C88" s="159"/>
      <c r="D88" s="160" t="s">
        <v>73</v>
      </c>
      <c r="E88" s="172" t="s">
        <v>82</v>
      </c>
      <c r="F88" s="172" t="s">
        <v>124</v>
      </c>
      <c r="G88" s="159"/>
      <c r="H88" s="159"/>
      <c r="I88" s="162"/>
      <c r="J88" s="173">
        <f>BK88</f>
        <v>0</v>
      </c>
      <c r="K88" s="159"/>
      <c r="L88" s="164"/>
      <c r="M88" s="165"/>
      <c r="N88" s="166"/>
      <c r="O88" s="166"/>
      <c r="P88" s="167">
        <f>SUM(P89:P100)</f>
        <v>0</v>
      </c>
      <c r="Q88" s="166"/>
      <c r="R88" s="167">
        <f>SUM(R89:R100)</f>
        <v>0.88739999999999997</v>
      </c>
      <c r="S88" s="166"/>
      <c r="T88" s="168">
        <f>SUM(T89:T100)</f>
        <v>1375.182</v>
      </c>
      <c r="AR88" s="169" t="s">
        <v>82</v>
      </c>
      <c r="AT88" s="170" t="s">
        <v>73</v>
      </c>
      <c r="AU88" s="170" t="s">
        <v>82</v>
      </c>
      <c r="AY88" s="169" t="s">
        <v>123</v>
      </c>
      <c r="BK88" s="171">
        <f>SUM(BK89:BK100)</f>
        <v>0</v>
      </c>
    </row>
    <row r="89" spans="1:65" s="2" customFormat="1" ht="37.9" customHeight="1">
      <c r="A89" s="34"/>
      <c r="B89" s="35"/>
      <c r="C89" s="174" t="s">
        <v>82</v>
      </c>
      <c r="D89" s="174" t="s">
        <v>125</v>
      </c>
      <c r="E89" s="175" t="s">
        <v>126</v>
      </c>
      <c r="F89" s="176" t="s">
        <v>127</v>
      </c>
      <c r="G89" s="177" t="s">
        <v>128</v>
      </c>
      <c r="H89" s="178">
        <v>42</v>
      </c>
      <c r="I89" s="179"/>
      <c r="J89" s="180">
        <f>ROUND(I89*H89,2)</f>
        <v>0</v>
      </c>
      <c r="K89" s="181"/>
      <c r="L89" s="39"/>
      <c r="M89" s="182" t="s">
        <v>27</v>
      </c>
      <c r="N89" s="183" t="s">
        <v>45</v>
      </c>
      <c r="O89" s="64"/>
      <c r="P89" s="184">
        <f>O89*H89</f>
        <v>0</v>
      </c>
      <c r="Q89" s="184">
        <v>0</v>
      </c>
      <c r="R89" s="184">
        <f>Q89*H89</f>
        <v>0</v>
      </c>
      <c r="S89" s="184">
        <v>0.316</v>
      </c>
      <c r="T89" s="185">
        <f>S89*H89</f>
        <v>13.272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6" t="s">
        <v>129</v>
      </c>
      <c r="AT89" s="186" t="s">
        <v>125</v>
      </c>
      <c r="AU89" s="186" t="s">
        <v>85</v>
      </c>
      <c r="AY89" s="17" t="s">
        <v>123</v>
      </c>
      <c r="BE89" s="187">
        <f>IF(N89="základní",J89,0)</f>
        <v>0</v>
      </c>
      <c r="BF89" s="187">
        <f>IF(N89="snížená",J89,0)</f>
        <v>0</v>
      </c>
      <c r="BG89" s="187">
        <f>IF(N89="zákl. přenesená",J89,0)</f>
        <v>0</v>
      </c>
      <c r="BH89" s="187">
        <f>IF(N89="sníž. přenesená",J89,0)</f>
        <v>0</v>
      </c>
      <c r="BI89" s="187">
        <f>IF(N89="nulová",J89,0)</f>
        <v>0</v>
      </c>
      <c r="BJ89" s="17" t="s">
        <v>82</v>
      </c>
      <c r="BK89" s="187">
        <f>ROUND(I89*H89,2)</f>
        <v>0</v>
      </c>
      <c r="BL89" s="17" t="s">
        <v>129</v>
      </c>
      <c r="BM89" s="186" t="s">
        <v>130</v>
      </c>
    </row>
    <row r="90" spans="1:65" s="2" customFormat="1" ht="11.25">
      <c r="A90" s="34"/>
      <c r="B90" s="35"/>
      <c r="C90" s="36"/>
      <c r="D90" s="188" t="s">
        <v>131</v>
      </c>
      <c r="E90" s="36"/>
      <c r="F90" s="189" t="s">
        <v>132</v>
      </c>
      <c r="G90" s="36"/>
      <c r="H90" s="36"/>
      <c r="I90" s="190"/>
      <c r="J90" s="36"/>
      <c r="K90" s="36"/>
      <c r="L90" s="39"/>
      <c r="M90" s="191"/>
      <c r="N90" s="192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131</v>
      </c>
      <c r="AU90" s="17" t="s">
        <v>85</v>
      </c>
    </row>
    <row r="91" spans="1:65" s="13" customFormat="1" ht="11.25">
      <c r="B91" s="193"/>
      <c r="C91" s="194"/>
      <c r="D91" s="195" t="s">
        <v>133</v>
      </c>
      <c r="E91" s="196" t="s">
        <v>27</v>
      </c>
      <c r="F91" s="197" t="s">
        <v>134</v>
      </c>
      <c r="G91" s="194"/>
      <c r="H91" s="198">
        <v>42</v>
      </c>
      <c r="I91" s="199"/>
      <c r="J91" s="194"/>
      <c r="K91" s="194"/>
      <c r="L91" s="200"/>
      <c r="M91" s="201"/>
      <c r="N91" s="202"/>
      <c r="O91" s="202"/>
      <c r="P91" s="202"/>
      <c r="Q91" s="202"/>
      <c r="R91" s="202"/>
      <c r="S91" s="202"/>
      <c r="T91" s="203"/>
      <c r="AT91" s="204" t="s">
        <v>133</v>
      </c>
      <c r="AU91" s="204" t="s">
        <v>85</v>
      </c>
      <c r="AV91" s="13" t="s">
        <v>85</v>
      </c>
      <c r="AW91" s="13" t="s">
        <v>34</v>
      </c>
      <c r="AX91" s="13" t="s">
        <v>82</v>
      </c>
      <c r="AY91" s="204" t="s">
        <v>123</v>
      </c>
    </row>
    <row r="92" spans="1:65" s="2" customFormat="1" ht="24.2" customHeight="1">
      <c r="A92" s="34"/>
      <c r="B92" s="35"/>
      <c r="C92" s="174" t="s">
        <v>85</v>
      </c>
      <c r="D92" s="174" t="s">
        <v>125</v>
      </c>
      <c r="E92" s="175" t="s">
        <v>135</v>
      </c>
      <c r="F92" s="176" t="s">
        <v>136</v>
      </c>
      <c r="G92" s="177" t="s">
        <v>128</v>
      </c>
      <c r="H92" s="178">
        <v>2958</v>
      </c>
      <c r="I92" s="179"/>
      <c r="J92" s="180">
        <f>ROUND(I92*H92,2)</f>
        <v>0</v>
      </c>
      <c r="K92" s="181"/>
      <c r="L92" s="39"/>
      <c r="M92" s="182" t="s">
        <v>27</v>
      </c>
      <c r="N92" s="183" t="s">
        <v>45</v>
      </c>
      <c r="O92" s="64"/>
      <c r="P92" s="184">
        <f>O92*H92</f>
        <v>0</v>
      </c>
      <c r="Q92" s="184">
        <v>2.9999999999999997E-4</v>
      </c>
      <c r="R92" s="184">
        <f>Q92*H92</f>
        <v>0.88739999999999997</v>
      </c>
      <c r="S92" s="184">
        <v>0.46</v>
      </c>
      <c r="T92" s="185">
        <f>S92*H92</f>
        <v>1360.68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6" t="s">
        <v>129</v>
      </c>
      <c r="AT92" s="186" t="s">
        <v>125</v>
      </c>
      <c r="AU92" s="186" t="s">
        <v>85</v>
      </c>
      <c r="AY92" s="17" t="s">
        <v>123</v>
      </c>
      <c r="BE92" s="187">
        <f>IF(N92="základní",J92,0)</f>
        <v>0</v>
      </c>
      <c r="BF92" s="187">
        <f>IF(N92="snížená",J92,0)</f>
        <v>0</v>
      </c>
      <c r="BG92" s="187">
        <f>IF(N92="zákl. přenesená",J92,0)</f>
        <v>0</v>
      </c>
      <c r="BH92" s="187">
        <f>IF(N92="sníž. přenesená",J92,0)</f>
        <v>0</v>
      </c>
      <c r="BI92" s="187">
        <f>IF(N92="nulová",J92,0)</f>
        <v>0</v>
      </c>
      <c r="BJ92" s="17" t="s">
        <v>82</v>
      </c>
      <c r="BK92" s="187">
        <f>ROUND(I92*H92,2)</f>
        <v>0</v>
      </c>
      <c r="BL92" s="17" t="s">
        <v>129</v>
      </c>
      <c r="BM92" s="186" t="s">
        <v>137</v>
      </c>
    </row>
    <row r="93" spans="1:65" s="2" customFormat="1" ht="11.25">
      <c r="A93" s="34"/>
      <c r="B93" s="35"/>
      <c r="C93" s="36"/>
      <c r="D93" s="188" t="s">
        <v>131</v>
      </c>
      <c r="E93" s="36"/>
      <c r="F93" s="189" t="s">
        <v>138</v>
      </c>
      <c r="G93" s="36"/>
      <c r="H93" s="36"/>
      <c r="I93" s="190"/>
      <c r="J93" s="36"/>
      <c r="K93" s="36"/>
      <c r="L93" s="39"/>
      <c r="M93" s="191"/>
      <c r="N93" s="192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131</v>
      </c>
      <c r="AU93" s="17" t="s">
        <v>85</v>
      </c>
    </row>
    <row r="94" spans="1:65" s="13" customFormat="1" ht="11.25">
      <c r="B94" s="193"/>
      <c r="C94" s="194"/>
      <c r="D94" s="195" t="s">
        <v>133</v>
      </c>
      <c r="E94" s="196" t="s">
        <v>27</v>
      </c>
      <c r="F94" s="197" t="s">
        <v>139</v>
      </c>
      <c r="G94" s="194"/>
      <c r="H94" s="198">
        <v>2958</v>
      </c>
      <c r="I94" s="199"/>
      <c r="J94" s="194"/>
      <c r="K94" s="194"/>
      <c r="L94" s="200"/>
      <c r="M94" s="201"/>
      <c r="N94" s="202"/>
      <c r="O94" s="202"/>
      <c r="P94" s="202"/>
      <c r="Q94" s="202"/>
      <c r="R94" s="202"/>
      <c r="S94" s="202"/>
      <c r="T94" s="203"/>
      <c r="AT94" s="204" t="s">
        <v>133</v>
      </c>
      <c r="AU94" s="204" t="s">
        <v>85</v>
      </c>
      <c r="AV94" s="13" t="s">
        <v>85</v>
      </c>
      <c r="AW94" s="13" t="s">
        <v>34</v>
      </c>
      <c r="AX94" s="13" t="s">
        <v>82</v>
      </c>
      <c r="AY94" s="204" t="s">
        <v>123</v>
      </c>
    </row>
    <row r="95" spans="1:65" s="2" customFormat="1" ht="24.2" customHeight="1">
      <c r="A95" s="34"/>
      <c r="B95" s="35"/>
      <c r="C95" s="174" t="s">
        <v>140</v>
      </c>
      <c r="D95" s="174" t="s">
        <v>125</v>
      </c>
      <c r="E95" s="175" t="s">
        <v>141</v>
      </c>
      <c r="F95" s="176" t="s">
        <v>142</v>
      </c>
      <c r="G95" s="177" t="s">
        <v>143</v>
      </c>
      <c r="H95" s="178">
        <v>6</v>
      </c>
      <c r="I95" s="179"/>
      <c r="J95" s="180">
        <f>ROUND(I95*H95,2)</f>
        <v>0</v>
      </c>
      <c r="K95" s="181"/>
      <c r="L95" s="39"/>
      <c r="M95" s="182" t="s">
        <v>27</v>
      </c>
      <c r="N95" s="183" t="s">
        <v>45</v>
      </c>
      <c r="O95" s="64"/>
      <c r="P95" s="184">
        <f>O95*H95</f>
        <v>0</v>
      </c>
      <c r="Q95" s="184">
        <v>0</v>
      </c>
      <c r="R95" s="184">
        <f>Q95*H95</f>
        <v>0</v>
      </c>
      <c r="S95" s="184">
        <v>0.20499999999999999</v>
      </c>
      <c r="T95" s="185">
        <f>S95*H95</f>
        <v>1.23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6" t="s">
        <v>129</v>
      </c>
      <c r="AT95" s="186" t="s">
        <v>125</v>
      </c>
      <c r="AU95" s="186" t="s">
        <v>85</v>
      </c>
      <c r="AY95" s="17" t="s">
        <v>123</v>
      </c>
      <c r="BE95" s="187">
        <f>IF(N95="základní",J95,0)</f>
        <v>0</v>
      </c>
      <c r="BF95" s="187">
        <f>IF(N95="snížená",J95,0)</f>
        <v>0</v>
      </c>
      <c r="BG95" s="187">
        <f>IF(N95="zákl. přenesená",J95,0)</f>
        <v>0</v>
      </c>
      <c r="BH95" s="187">
        <f>IF(N95="sníž. přenesená",J95,0)</f>
        <v>0</v>
      </c>
      <c r="BI95" s="187">
        <f>IF(N95="nulová",J95,0)</f>
        <v>0</v>
      </c>
      <c r="BJ95" s="17" t="s">
        <v>82</v>
      </c>
      <c r="BK95" s="187">
        <f>ROUND(I95*H95,2)</f>
        <v>0</v>
      </c>
      <c r="BL95" s="17" t="s">
        <v>129</v>
      </c>
      <c r="BM95" s="186" t="s">
        <v>144</v>
      </c>
    </row>
    <row r="96" spans="1:65" s="2" customFormat="1" ht="11.25">
      <c r="A96" s="34"/>
      <c r="B96" s="35"/>
      <c r="C96" s="36"/>
      <c r="D96" s="188" t="s">
        <v>131</v>
      </c>
      <c r="E96" s="36"/>
      <c r="F96" s="189" t="s">
        <v>145</v>
      </c>
      <c r="G96" s="36"/>
      <c r="H96" s="36"/>
      <c r="I96" s="190"/>
      <c r="J96" s="36"/>
      <c r="K96" s="36"/>
      <c r="L96" s="39"/>
      <c r="M96" s="191"/>
      <c r="N96" s="192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131</v>
      </c>
      <c r="AU96" s="17" t="s">
        <v>85</v>
      </c>
    </row>
    <row r="97" spans="1:65" s="13" customFormat="1" ht="11.25">
      <c r="B97" s="193"/>
      <c r="C97" s="194"/>
      <c r="D97" s="195" t="s">
        <v>133</v>
      </c>
      <c r="E97" s="196" t="s">
        <v>27</v>
      </c>
      <c r="F97" s="197" t="s">
        <v>146</v>
      </c>
      <c r="G97" s="194"/>
      <c r="H97" s="198">
        <v>6</v>
      </c>
      <c r="I97" s="199"/>
      <c r="J97" s="194"/>
      <c r="K97" s="194"/>
      <c r="L97" s="200"/>
      <c r="M97" s="201"/>
      <c r="N97" s="202"/>
      <c r="O97" s="202"/>
      <c r="P97" s="202"/>
      <c r="Q97" s="202"/>
      <c r="R97" s="202"/>
      <c r="S97" s="202"/>
      <c r="T97" s="203"/>
      <c r="AT97" s="204" t="s">
        <v>133</v>
      </c>
      <c r="AU97" s="204" t="s">
        <v>85</v>
      </c>
      <c r="AV97" s="13" t="s">
        <v>85</v>
      </c>
      <c r="AW97" s="13" t="s">
        <v>34</v>
      </c>
      <c r="AX97" s="13" t="s">
        <v>82</v>
      </c>
      <c r="AY97" s="204" t="s">
        <v>123</v>
      </c>
    </row>
    <row r="98" spans="1:65" s="2" customFormat="1" ht="37.9" customHeight="1">
      <c r="A98" s="34"/>
      <c r="B98" s="35"/>
      <c r="C98" s="174" t="s">
        <v>129</v>
      </c>
      <c r="D98" s="174" t="s">
        <v>125</v>
      </c>
      <c r="E98" s="175" t="s">
        <v>147</v>
      </c>
      <c r="F98" s="176" t="s">
        <v>148</v>
      </c>
      <c r="G98" s="177" t="s">
        <v>143</v>
      </c>
      <c r="H98" s="178">
        <v>6</v>
      </c>
      <c r="I98" s="179"/>
      <c r="J98" s="180">
        <f>ROUND(I98*H98,2)</f>
        <v>0</v>
      </c>
      <c r="K98" s="181"/>
      <c r="L98" s="39"/>
      <c r="M98" s="182" t="s">
        <v>27</v>
      </c>
      <c r="N98" s="183" t="s">
        <v>45</v>
      </c>
      <c r="O98" s="64"/>
      <c r="P98" s="184">
        <f>O98*H98</f>
        <v>0</v>
      </c>
      <c r="Q98" s="184">
        <v>0</v>
      </c>
      <c r="R98" s="184">
        <f>Q98*H98</f>
        <v>0</v>
      </c>
      <c r="S98" s="184">
        <v>0</v>
      </c>
      <c r="T98" s="185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6" t="s">
        <v>129</v>
      </c>
      <c r="AT98" s="186" t="s">
        <v>125</v>
      </c>
      <c r="AU98" s="186" t="s">
        <v>85</v>
      </c>
      <c r="AY98" s="17" t="s">
        <v>123</v>
      </c>
      <c r="BE98" s="187">
        <f>IF(N98="základní",J98,0)</f>
        <v>0</v>
      </c>
      <c r="BF98" s="187">
        <f>IF(N98="snížená",J98,0)</f>
        <v>0</v>
      </c>
      <c r="BG98" s="187">
        <f>IF(N98="zákl. přenesená",J98,0)</f>
        <v>0</v>
      </c>
      <c r="BH98" s="187">
        <f>IF(N98="sníž. přenesená",J98,0)</f>
        <v>0</v>
      </c>
      <c r="BI98" s="187">
        <f>IF(N98="nulová",J98,0)</f>
        <v>0</v>
      </c>
      <c r="BJ98" s="17" t="s">
        <v>82</v>
      </c>
      <c r="BK98" s="187">
        <f>ROUND(I98*H98,2)</f>
        <v>0</v>
      </c>
      <c r="BL98" s="17" t="s">
        <v>129</v>
      </c>
      <c r="BM98" s="186" t="s">
        <v>149</v>
      </c>
    </row>
    <row r="99" spans="1:65" s="2" customFormat="1" ht="11.25">
      <c r="A99" s="34"/>
      <c r="B99" s="35"/>
      <c r="C99" s="36"/>
      <c r="D99" s="188" t="s">
        <v>131</v>
      </c>
      <c r="E99" s="36"/>
      <c r="F99" s="189" t="s">
        <v>150</v>
      </c>
      <c r="G99" s="36"/>
      <c r="H99" s="36"/>
      <c r="I99" s="190"/>
      <c r="J99" s="36"/>
      <c r="K99" s="36"/>
      <c r="L99" s="39"/>
      <c r="M99" s="191"/>
      <c r="N99" s="192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131</v>
      </c>
      <c r="AU99" s="17" t="s">
        <v>85</v>
      </c>
    </row>
    <row r="100" spans="1:65" s="13" customFormat="1" ht="11.25">
      <c r="B100" s="193"/>
      <c r="C100" s="194"/>
      <c r="D100" s="195" t="s">
        <v>133</v>
      </c>
      <c r="E100" s="196" t="s">
        <v>27</v>
      </c>
      <c r="F100" s="197" t="s">
        <v>146</v>
      </c>
      <c r="G100" s="194"/>
      <c r="H100" s="198">
        <v>6</v>
      </c>
      <c r="I100" s="199"/>
      <c r="J100" s="194"/>
      <c r="K100" s="194"/>
      <c r="L100" s="200"/>
      <c r="M100" s="201"/>
      <c r="N100" s="202"/>
      <c r="O100" s="202"/>
      <c r="P100" s="202"/>
      <c r="Q100" s="202"/>
      <c r="R100" s="202"/>
      <c r="S100" s="202"/>
      <c r="T100" s="203"/>
      <c r="AT100" s="204" t="s">
        <v>133</v>
      </c>
      <c r="AU100" s="204" t="s">
        <v>85</v>
      </c>
      <c r="AV100" s="13" t="s">
        <v>85</v>
      </c>
      <c r="AW100" s="13" t="s">
        <v>34</v>
      </c>
      <c r="AX100" s="13" t="s">
        <v>82</v>
      </c>
      <c r="AY100" s="204" t="s">
        <v>123</v>
      </c>
    </row>
    <row r="101" spans="1:65" s="12" customFormat="1" ht="22.9" customHeight="1">
      <c r="B101" s="158"/>
      <c r="C101" s="159"/>
      <c r="D101" s="160" t="s">
        <v>73</v>
      </c>
      <c r="E101" s="172" t="s">
        <v>151</v>
      </c>
      <c r="F101" s="172" t="s">
        <v>152</v>
      </c>
      <c r="G101" s="159"/>
      <c r="H101" s="159"/>
      <c r="I101" s="162"/>
      <c r="J101" s="173">
        <f>BK101</f>
        <v>0</v>
      </c>
      <c r="K101" s="159"/>
      <c r="L101" s="164"/>
      <c r="M101" s="165"/>
      <c r="N101" s="166"/>
      <c r="O101" s="166"/>
      <c r="P101" s="167">
        <f>SUM(P102:P112)</f>
        <v>0</v>
      </c>
      <c r="Q101" s="166"/>
      <c r="R101" s="167">
        <f>SUM(R102:R112)</f>
        <v>6.3005399999999998</v>
      </c>
      <c r="S101" s="166"/>
      <c r="T101" s="168">
        <f>SUM(T102:T112)</f>
        <v>0</v>
      </c>
      <c r="AR101" s="169" t="s">
        <v>82</v>
      </c>
      <c r="AT101" s="170" t="s">
        <v>73</v>
      </c>
      <c r="AU101" s="170" t="s">
        <v>82</v>
      </c>
      <c r="AY101" s="169" t="s">
        <v>123</v>
      </c>
      <c r="BK101" s="171">
        <f>SUM(BK102:BK112)</f>
        <v>0</v>
      </c>
    </row>
    <row r="102" spans="1:65" s="2" customFormat="1" ht="24.2" customHeight="1">
      <c r="A102" s="34"/>
      <c r="B102" s="35"/>
      <c r="C102" s="174" t="s">
        <v>151</v>
      </c>
      <c r="D102" s="174" t="s">
        <v>125</v>
      </c>
      <c r="E102" s="175" t="s">
        <v>153</v>
      </c>
      <c r="F102" s="176" t="s">
        <v>154</v>
      </c>
      <c r="G102" s="177" t="s">
        <v>128</v>
      </c>
      <c r="H102" s="178">
        <v>2958</v>
      </c>
      <c r="I102" s="179"/>
      <c r="J102" s="180">
        <f>ROUND(I102*H102,2)</f>
        <v>0</v>
      </c>
      <c r="K102" s="181"/>
      <c r="L102" s="39"/>
      <c r="M102" s="182" t="s">
        <v>27</v>
      </c>
      <c r="N102" s="183" t="s">
        <v>45</v>
      </c>
      <c r="O102" s="64"/>
      <c r="P102" s="184">
        <f>O102*H102</f>
        <v>0</v>
      </c>
      <c r="Q102" s="184">
        <v>0</v>
      </c>
      <c r="R102" s="184">
        <f>Q102*H102</f>
        <v>0</v>
      </c>
      <c r="S102" s="184">
        <v>0</v>
      </c>
      <c r="T102" s="185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6" t="s">
        <v>129</v>
      </c>
      <c r="AT102" s="186" t="s">
        <v>125</v>
      </c>
      <c r="AU102" s="186" t="s">
        <v>85</v>
      </c>
      <c r="AY102" s="17" t="s">
        <v>123</v>
      </c>
      <c r="BE102" s="187">
        <f>IF(N102="základní",J102,0)</f>
        <v>0</v>
      </c>
      <c r="BF102" s="187">
        <f>IF(N102="snížená",J102,0)</f>
        <v>0</v>
      </c>
      <c r="BG102" s="187">
        <f>IF(N102="zákl. přenesená",J102,0)</f>
        <v>0</v>
      </c>
      <c r="BH102" s="187">
        <f>IF(N102="sníž. přenesená",J102,0)</f>
        <v>0</v>
      </c>
      <c r="BI102" s="187">
        <f>IF(N102="nulová",J102,0)</f>
        <v>0</v>
      </c>
      <c r="BJ102" s="17" t="s">
        <v>82</v>
      </c>
      <c r="BK102" s="187">
        <f>ROUND(I102*H102,2)</f>
        <v>0</v>
      </c>
      <c r="BL102" s="17" t="s">
        <v>129</v>
      </c>
      <c r="BM102" s="186" t="s">
        <v>155</v>
      </c>
    </row>
    <row r="103" spans="1:65" s="2" customFormat="1" ht="11.25">
      <c r="A103" s="34"/>
      <c r="B103" s="35"/>
      <c r="C103" s="36"/>
      <c r="D103" s="188" t="s">
        <v>131</v>
      </c>
      <c r="E103" s="36"/>
      <c r="F103" s="189" t="s">
        <v>156</v>
      </c>
      <c r="G103" s="36"/>
      <c r="H103" s="36"/>
      <c r="I103" s="190"/>
      <c r="J103" s="36"/>
      <c r="K103" s="36"/>
      <c r="L103" s="39"/>
      <c r="M103" s="191"/>
      <c r="N103" s="192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131</v>
      </c>
      <c r="AU103" s="17" t="s">
        <v>85</v>
      </c>
    </row>
    <row r="104" spans="1:65" s="13" customFormat="1" ht="11.25">
      <c r="B104" s="193"/>
      <c r="C104" s="194"/>
      <c r="D104" s="195" t="s">
        <v>133</v>
      </c>
      <c r="E104" s="196" t="s">
        <v>27</v>
      </c>
      <c r="F104" s="197" t="s">
        <v>139</v>
      </c>
      <c r="G104" s="194"/>
      <c r="H104" s="198">
        <v>2958</v>
      </c>
      <c r="I104" s="199"/>
      <c r="J104" s="194"/>
      <c r="K104" s="194"/>
      <c r="L104" s="200"/>
      <c r="M104" s="201"/>
      <c r="N104" s="202"/>
      <c r="O104" s="202"/>
      <c r="P104" s="202"/>
      <c r="Q104" s="202"/>
      <c r="R104" s="202"/>
      <c r="S104" s="202"/>
      <c r="T104" s="203"/>
      <c r="AT104" s="204" t="s">
        <v>133</v>
      </c>
      <c r="AU104" s="204" t="s">
        <v>85</v>
      </c>
      <c r="AV104" s="13" t="s">
        <v>85</v>
      </c>
      <c r="AW104" s="13" t="s">
        <v>34</v>
      </c>
      <c r="AX104" s="13" t="s">
        <v>82</v>
      </c>
      <c r="AY104" s="204" t="s">
        <v>123</v>
      </c>
    </row>
    <row r="105" spans="1:65" s="2" customFormat="1" ht="16.5" customHeight="1">
      <c r="A105" s="34"/>
      <c r="B105" s="35"/>
      <c r="C105" s="174" t="s">
        <v>146</v>
      </c>
      <c r="D105" s="174" t="s">
        <v>125</v>
      </c>
      <c r="E105" s="175" t="s">
        <v>157</v>
      </c>
      <c r="F105" s="176" t="s">
        <v>158</v>
      </c>
      <c r="G105" s="177" t="s">
        <v>128</v>
      </c>
      <c r="H105" s="178">
        <v>8874</v>
      </c>
      <c r="I105" s="179"/>
      <c r="J105" s="180">
        <f>ROUND(I105*H105,2)</f>
        <v>0</v>
      </c>
      <c r="K105" s="181"/>
      <c r="L105" s="39"/>
      <c r="M105" s="182" t="s">
        <v>27</v>
      </c>
      <c r="N105" s="183" t="s">
        <v>45</v>
      </c>
      <c r="O105" s="64"/>
      <c r="P105" s="184">
        <f>O105*H105</f>
        <v>0</v>
      </c>
      <c r="Q105" s="184">
        <v>7.1000000000000002E-4</v>
      </c>
      <c r="R105" s="184">
        <f>Q105*H105</f>
        <v>6.3005399999999998</v>
      </c>
      <c r="S105" s="184">
        <v>0</v>
      </c>
      <c r="T105" s="185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6" t="s">
        <v>129</v>
      </c>
      <c r="AT105" s="186" t="s">
        <v>125</v>
      </c>
      <c r="AU105" s="186" t="s">
        <v>85</v>
      </c>
      <c r="AY105" s="17" t="s">
        <v>123</v>
      </c>
      <c r="BE105" s="187">
        <f>IF(N105="základní",J105,0)</f>
        <v>0</v>
      </c>
      <c r="BF105" s="187">
        <f>IF(N105="snížená",J105,0)</f>
        <v>0</v>
      </c>
      <c r="BG105" s="187">
        <f>IF(N105="zákl. přenesená",J105,0)</f>
        <v>0</v>
      </c>
      <c r="BH105" s="187">
        <f>IF(N105="sníž. přenesená",J105,0)</f>
        <v>0</v>
      </c>
      <c r="BI105" s="187">
        <f>IF(N105="nulová",J105,0)</f>
        <v>0</v>
      </c>
      <c r="BJ105" s="17" t="s">
        <v>82</v>
      </c>
      <c r="BK105" s="187">
        <f>ROUND(I105*H105,2)</f>
        <v>0</v>
      </c>
      <c r="BL105" s="17" t="s">
        <v>129</v>
      </c>
      <c r="BM105" s="186" t="s">
        <v>159</v>
      </c>
    </row>
    <row r="106" spans="1:65" s="2" customFormat="1" ht="11.25">
      <c r="A106" s="34"/>
      <c r="B106" s="35"/>
      <c r="C106" s="36"/>
      <c r="D106" s="188" t="s">
        <v>131</v>
      </c>
      <c r="E106" s="36"/>
      <c r="F106" s="189" t="s">
        <v>160</v>
      </c>
      <c r="G106" s="36"/>
      <c r="H106" s="36"/>
      <c r="I106" s="190"/>
      <c r="J106" s="36"/>
      <c r="K106" s="36"/>
      <c r="L106" s="39"/>
      <c r="M106" s="191"/>
      <c r="N106" s="192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131</v>
      </c>
      <c r="AU106" s="17" t="s">
        <v>85</v>
      </c>
    </row>
    <row r="107" spans="1:65" s="13" customFormat="1" ht="11.25">
      <c r="B107" s="193"/>
      <c r="C107" s="194"/>
      <c r="D107" s="195" t="s">
        <v>133</v>
      </c>
      <c r="E107" s="196" t="s">
        <v>27</v>
      </c>
      <c r="F107" s="197" t="s">
        <v>161</v>
      </c>
      <c r="G107" s="194"/>
      <c r="H107" s="198">
        <v>8874</v>
      </c>
      <c r="I107" s="199"/>
      <c r="J107" s="194"/>
      <c r="K107" s="194"/>
      <c r="L107" s="200"/>
      <c r="M107" s="201"/>
      <c r="N107" s="202"/>
      <c r="O107" s="202"/>
      <c r="P107" s="202"/>
      <c r="Q107" s="202"/>
      <c r="R107" s="202"/>
      <c r="S107" s="202"/>
      <c r="T107" s="203"/>
      <c r="AT107" s="204" t="s">
        <v>133</v>
      </c>
      <c r="AU107" s="204" t="s">
        <v>85</v>
      </c>
      <c r="AV107" s="13" t="s">
        <v>85</v>
      </c>
      <c r="AW107" s="13" t="s">
        <v>34</v>
      </c>
      <c r="AX107" s="13" t="s">
        <v>82</v>
      </c>
      <c r="AY107" s="204" t="s">
        <v>123</v>
      </c>
    </row>
    <row r="108" spans="1:65" s="2" customFormat="1" ht="24.2" customHeight="1">
      <c r="A108" s="34"/>
      <c r="B108" s="35"/>
      <c r="C108" s="174" t="s">
        <v>162</v>
      </c>
      <c r="D108" s="174" t="s">
        <v>125</v>
      </c>
      <c r="E108" s="175" t="s">
        <v>163</v>
      </c>
      <c r="F108" s="176" t="s">
        <v>164</v>
      </c>
      <c r="G108" s="177" t="s">
        <v>128</v>
      </c>
      <c r="H108" s="178">
        <v>2958</v>
      </c>
      <c r="I108" s="179"/>
      <c r="J108" s="180">
        <f>ROUND(I108*H108,2)</f>
        <v>0</v>
      </c>
      <c r="K108" s="181"/>
      <c r="L108" s="39"/>
      <c r="M108" s="182" t="s">
        <v>27</v>
      </c>
      <c r="N108" s="183" t="s">
        <v>45</v>
      </c>
      <c r="O108" s="64"/>
      <c r="P108" s="184">
        <f>O108*H108</f>
        <v>0</v>
      </c>
      <c r="Q108" s="184">
        <v>0</v>
      </c>
      <c r="R108" s="184">
        <f>Q108*H108</f>
        <v>0</v>
      </c>
      <c r="S108" s="184">
        <v>0</v>
      </c>
      <c r="T108" s="185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6" t="s">
        <v>129</v>
      </c>
      <c r="AT108" s="186" t="s">
        <v>125</v>
      </c>
      <c r="AU108" s="186" t="s">
        <v>85</v>
      </c>
      <c r="AY108" s="17" t="s">
        <v>123</v>
      </c>
      <c r="BE108" s="187">
        <f>IF(N108="základní",J108,0)</f>
        <v>0</v>
      </c>
      <c r="BF108" s="187">
        <f>IF(N108="snížená",J108,0)</f>
        <v>0</v>
      </c>
      <c r="BG108" s="187">
        <f>IF(N108="zákl. přenesená",J108,0)</f>
        <v>0</v>
      </c>
      <c r="BH108" s="187">
        <f>IF(N108="sníž. přenesená",J108,0)</f>
        <v>0</v>
      </c>
      <c r="BI108" s="187">
        <f>IF(N108="nulová",J108,0)</f>
        <v>0</v>
      </c>
      <c r="BJ108" s="17" t="s">
        <v>82</v>
      </c>
      <c r="BK108" s="187">
        <f>ROUND(I108*H108,2)</f>
        <v>0</v>
      </c>
      <c r="BL108" s="17" t="s">
        <v>129</v>
      </c>
      <c r="BM108" s="186" t="s">
        <v>165</v>
      </c>
    </row>
    <row r="109" spans="1:65" s="13" customFormat="1" ht="11.25">
      <c r="B109" s="193"/>
      <c r="C109" s="194"/>
      <c r="D109" s="195" t="s">
        <v>133</v>
      </c>
      <c r="E109" s="196" t="s">
        <v>27</v>
      </c>
      <c r="F109" s="197" t="s">
        <v>139</v>
      </c>
      <c r="G109" s="194"/>
      <c r="H109" s="198">
        <v>2958</v>
      </c>
      <c r="I109" s="199"/>
      <c r="J109" s="194"/>
      <c r="K109" s="194"/>
      <c r="L109" s="200"/>
      <c r="M109" s="201"/>
      <c r="N109" s="202"/>
      <c r="O109" s="202"/>
      <c r="P109" s="202"/>
      <c r="Q109" s="202"/>
      <c r="R109" s="202"/>
      <c r="S109" s="202"/>
      <c r="T109" s="203"/>
      <c r="AT109" s="204" t="s">
        <v>133</v>
      </c>
      <c r="AU109" s="204" t="s">
        <v>85</v>
      </c>
      <c r="AV109" s="13" t="s">
        <v>85</v>
      </c>
      <c r="AW109" s="13" t="s">
        <v>34</v>
      </c>
      <c r="AX109" s="13" t="s">
        <v>82</v>
      </c>
      <c r="AY109" s="204" t="s">
        <v>123</v>
      </c>
    </row>
    <row r="110" spans="1:65" s="2" customFormat="1" ht="24.2" customHeight="1">
      <c r="A110" s="34"/>
      <c r="B110" s="35"/>
      <c r="C110" s="174" t="s">
        <v>166</v>
      </c>
      <c r="D110" s="174" t="s">
        <v>125</v>
      </c>
      <c r="E110" s="175" t="s">
        <v>167</v>
      </c>
      <c r="F110" s="176" t="s">
        <v>168</v>
      </c>
      <c r="G110" s="177" t="s">
        <v>128</v>
      </c>
      <c r="H110" s="178">
        <v>2958</v>
      </c>
      <c r="I110" s="179"/>
      <c r="J110" s="180">
        <f>ROUND(I110*H110,2)</f>
        <v>0</v>
      </c>
      <c r="K110" s="181"/>
      <c r="L110" s="39"/>
      <c r="M110" s="182" t="s">
        <v>27</v>
      </c>
      <c r="N110" s="183" t="s">
        <v>45</v>
      </c>
      <c r="O110" s="64"/>
      <c r="P110" s="184">
        <f>O110*H110</f>
        <v>0</v>
      </c>
      <c r="Q110" s="184">
        <v>0</v>
      </c>
      <c r="R110" s="184">
        <f>Q110*H110</f>
        <v>0</v>
      </c>
      <c r="S110" s="184">
        <v>0</v>
      </c>
      <c r="T110" s="185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6" t="s">
        <v>129</v>
      </c>
      <c r="AT110" s="186" t="s">
        <v>125</v>
      </c>
      <c r="AU110" s="186" t="s">
        <v>85</v>
      </c>
      <c r="AY110" s="17" t="s">
        <v>123</v>
      </c>
      <c r="BE110" s="187">
        <f>IF(N110="základní",J110,0)</f>
        <v>0</v>
      </c>
      <c r="BF110" s="187">
        <f>IF(N110="snížená",J110,0)</f>
        <v>0</v>
      </c>
      <c r="BG110" s="187">
        <f>IF(N110="zákl. přenesená",J110,0)</f>
        <v>0</v>
      </c>
      <c r="BH110" s="187">
        <f>IF(N110="sníž. přenesená",J110,0)</f>
        <v>0</v>
      </c>
      <c r="BI110" s="187">
        <f>IF(N110="nulová",J110,0)</f>
        <v>0</v>
      </c>
      <c r="BJ110" s="17" t="s">
        <v>82</v>
      </c>
      <c r="BK110" s="187">
        <f>ROUND(I110*H110,2)</f>
        <v>0</v>
      </c>
      <c r="BL110" s="17" t="s">
        <v>129</v>
      </c>
      <c r="BM110" s="186" t="s">
        <v>169</v>
      </c>
    </row>
    <row r="111" spans="1:65" s="2" customFormat="1" ht="11.25">
      <c r="A111" s="34"/>
      <c r="B111" s="35"/>
      <c r="C111" s="36"/>
      <c r="D111" s="188" t="s">
        <v>131</v>
      </c>
      <c r="E111" s="36"/>
      <c r="F111" s="189" t="s">
        <v>170</v>
      </c>
      <c r="G111" s="36"/>
      <c r="H111" s="36"/>
      <c r="I111" s="190"/>
      <c r="J111" s="36"/>
      <c r="K111" s="36"/>
      <c r="L111" s="39"/>
      <c r="M111" s="191"/>
      <c r="N111" s="192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131</v>
      </c>
      <c r="AU111" s="17" t="s">
        <v>85</v>
      </c>
    </row>
    <row r="112" spans="1:65" s="13" customFormat="1" ht="11.25">
      <c r="B112" s="193"/>
      <c r="C112" s="194"/>
      <c r="D112" s="195" t="s">
        <v>133</v>
      </c>
      <c r="E112" s="196" t="s">
        <v>27</v>
      </c>
      <c r="F112" s="197" t="s">
        <v>139</v>
      </c>
      <c r="G112" s="194"/>
      <c r="H112" s="198">
        <v>2958</v>
      </c>
      <c r="I112" s="199"/>
      <c r="J112" s="194"/>
      <c r="K112" s="194"/>
      <c r="L112" s="200"/>
      <c r="M112" s="201"/>
      <c r="N112" s="202"/>
      <c r="O112" s="202"/>
      <c r="P112" s="202"/>
      <c r="Q112" s="202"/>
      <c r="R112" s="202"/>
      <c r="S112" s="202"/>
      <c r="T112" s="203"/>
      <c r="AT112" s="204" t="s">
        <v>133</v>
      </c>
      <c r="AU112" s="204" t="s">
        <v>85</v>
      </c>
      <c r="AV112" s="13" t="s">
        <v>85</v>
      </c>
      <c r="AW112" s="13" t="s">
        <v>34</v>
      </c>
      <c r="AX112" s="13" t="s">
        <v>82</v>
      </c>
      <c r="AY112" s="204" t="s">
        <v>123</v>
      </c>
    </row>
    <row r="113" spans="1:65" s="12" customFormat="1" ht="22.9" customHeight="1">
      <c r="B113" s="158"/>
      <c r="C113" s="159"/>
      <c r="D113" s="160" t="s">
        <v>73</v>
      </c>
      <c r="E113" s="172" t="s">
        <v>166</v>
      </c>
      <c r="F113" s="172" t="s">
        <v>171</v>
      </c>
      <c r="G113" s="159"/>
      <c r="H113" s="159"/>
      <c r="I113" s="162"/>
      <c r="J113" s="173">
        <f>BK113</f>
        <v>0</v>
      </c>
      <c r="K113" s="159"/>
      <c r="L113" s="164"/>
      <c r="M113" s="165"/>
      <c r="N113" s="166"/>
      <c r="O113" s="166"/>
      <c r="P113" s="167">
        <f>SUM(P114:P122)</f>
        <v>0</v>
      </c>
      <c r="Q113" s="166"/>
      <c r="R113" s="167">
        <f>SUM(R114:R122)</f>
        <v>15.09836</v>
      </c>
      <c r="S113" s="166"/>
      <c r="T113" s="168">
        <f>SUM(T114:T122)</f>
        <v>1.92</v>
      </c>
      <c r="AR113" s="169" t="s">
        <v>82</v>
      </c>
      <c r="AT113" s="170" t="s">
        <v>73</v>
      </c>
      <c r="AU113" s="170" t="s">
        <v>82</v>
      </c>
      <c r="AY113" s="169" t="s">
        <v>123</v>
      </c>
      <c r="BK113" s="171">
        <f>SUM(BK114:BK122)</f>
        <v>0</v>
      </c>
    </row>
    <row r="114" spans="1:65" s="2" customFormat="1" ht="24.2" customHeight="1">
      <c r="A114" s="34"/>
      <c r="B114" s="35"/>
      <c r="C114" s="174" t="s">
        <v>172</v>
      </c>
      <c r="D114" s="174" t="s">
        <v>125</v>
      </c>
      <c r="E114" s="175" t="s">
        <v>173</v>
      </c>
      <c r="F114" s="176" t="s">
        <v>174</v>
      </c>
      <c r="G114" s="177" t="s">
        <v>175</v>
      </c>
      <c r="H114" s="178">
        <v>1</v>
      </c>
      <c r="I114" s="179"/>
      <c r="J114" s="180">
        <f>ROUND(I114*H114,2)</f>
        <v>0</v>
      </c>
      <c r="K114" s="181"/>
      <c r="L114" s="39"/>
      <c r="M114" s="182" t="s">
        <v>27</v>
      </c>
      <c r="N114" s="183" t="s">
        <v>45</v>
      </c>
      <c r="O114" s="64"/>
      <c r="P114" s="184">
        <f>O114*H114</f>
        <v>0</v>
      </c>
      <c r="Q114" s="184">
        <v>0</v>
      </c>
      <c r="R114" s="184">
        <f>Q114*H114</f>
        <v>0</v>
      </c>
      <c r="S114" s="184">
        <v>1.92</v>
      </c>
      <c r="T114" s="185">
        <f>S114*H114</f>
        <v>1.92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6" t="s">
        <v>129</v>
      </c>
      <c r="AT114" s="186" t="s">
        <v>125</v>
      </c>
      <c r="AU114" s="186" t="s">
        <v>85</v>
      </c>
      <c r="AY114" s="17" t="s">
        <v>123</v>
      </c>
      <c r="BE114" s="187">
        <f>IF(N114="základní",J114,0)</f>
        <v>0</v>
      </c>
      <c r="BF114" s="187">
        <f>IF(N114="snížená",J114,0)</f>
        <v>0</v>
      </c>
      <c r="BG114" s="187">
        <f>IF(N114="zákl. přenesená",J114,0)</f>
        <v>0</v>
      </c>
      <c r="BH114" s="187">
        <f>IF(N114="sníž. přenesená",J114,0)</f>
        <v>0</v>
      </c>
      <c r="BI114" s="187">
        <f>IF(N114="nulová",J114,0)</f>
        <v>0</v>
      </c>
      <c r="BJ114" s="17" t="s">
        <v>82</v>
      </c>
      <c r="BK114" s="187">
        <f>ROUND(I114*H114,2)</f>
        <v>0</v>
      </c>
      <c r="BL114" s="17" t="s">
        <v>129</v>
      </c>
      <c r="BM114" s="186" t="s">
        <v>176</v>
      </c>
    </row>
    <row r="115" spans="1:65" s="13" customFormat="1" ht="11.25">
      <c r="B115" s="193"/>
      <c r="C115" s="194"/>
      <c r="D115" s="195" t="s">
        <v>133</v>
      </c>
      <c r="E115" s="196" t="s">
        <v>27</v>
      </c>
      <c r="F115" s="197" t="s">
        <v>82</v>
      </c>
      <c r="G115" s="194"/>
      <c r="H115" s="198">
        <v>1</v>
      </c>
      <c r="I115" s="199"/>
      <c r="J115" s="194"/>
      <c r="K115" s="194"/>
      <c r="L115" s="200"/>
      <c r="M115" s="201"/>
      <c r="N115" s="202"/>
      <c r="O115" s="202"/>
      <c r="P115" s="202"/>
      <c r="Q115" s="202"/>
      <c r="R115" s="202"/>
      <c r="S115" s="202"/>
      <c r="T115" s="203"/>
      <c r="AT115" s="204" t="s">
        <v>133</v>
      </c>
      <c r="AU115" s="204" t="s">
        <v>85</v>
      </c>
      <c r="AV115" s="13" t="s">
        <v>85</v>
      </c>
      <c r="AW115" s="13" t="s">
        <v>34</v>
      </c>
      <c r="AX115" s="13" t="s">
        <v>82</v>
      </c>
      <c r="AY115" s="204" t="s">
        <v>123</v>
      </c>
    </row>
    <row r="116" spans="1:65" s="2" customFormat="1" ht="24.2" customHeight="1">
      <c r="A116" s="34"/>
      <c r="B116" s="35"/>
      <c r="C116" s="174" t="s">
        <v>177</v>
      </c>
      <c r="D116" s="174" t="s">
        <v>125</v>
      </c>
      <c r="E116" s="175" t="s">
        <v>178</v>
      </c>
      <c r="F116" s="176" t="s">
        <v>179</v>
      </c>
      <c r="G116" s="177" t="s">
        <v>175</v>
      </c>
      <c r="H116" s="178">
        <v>2</v>
      </c>
      <c r="I116" s="179"/>
      <c r="J116" s="180">
        <f>ROUND(I116*H116,2)</f>
        <v>0</v>
      </c>
      <c r="K116" s="181"/>
      <c r="L116" s="39"/>
      <c r="M116" s="182" t="s">
        <v>27</v>
      </c>
      <c r="N116" s="183" t="s">
        <v>45</v>
      </c>
      <c r="O116" s="64"/>
      <c r="P116" s="184">
        <f>O116*H116</f>
        <v>0</v>
      </c>
      <c r="Q116" s="184">
        <v>0.34089999999999998</v>
      </c>
      <c r="R116" s="184">
        <f>Q116*H116</f>
        <v>0.68179999999999996</v>
      </c>
      <c r="S116" s="184">
        <v>0</v>
      </c>
      <c r="T116" s="185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6" t="s">
        <v>129</v>
      </c>
      <c r="AT116" s="186" t="s">
        <v>125</v>
      </c>
      <c r="AU116" s="186" t="s">
        <v>85</v>
      </c>
      <c r="AY116" s="17" t="s">
        <v>123</v>
      </c>
      <c r="BE116" s="187">
        <f>IF(N116="základní",J116,0)</f>
        <v>0</v>
      </c>
      <c r="BF116" s="187">
        <f>IF(N116="snížená",J116,0)</f>
        <v>0</v>
      </c>
      <c r="BG116" s="187">
        <f>IF(N116="zákl. přenesená",J116,0)</f>
        <v>0</v>
      </c>
      <c r="BH116" s="187">
        <f>IF(N116="sníž. přenesená",J116,0)</f>
        <v>0</v>
      </c>
      <c r="BI116" s="187">
        <f>IF(N116="nulová",J116,0)</f>
        <v>0</v>
      </c>
      <c r="BJ116" s="17" t="s">
        <v>82</v>
      </c>
      <c r="BK116" s="187">
        <f>ROUND(I116*H116,2)</f>
        <v>0</v>
      </c>
      <c r="BL116" s="17" t="s">
        <v>129</v>
      </c>
      <c r="BM116" s="186" t="s">
        <v>180</v>
      </c>
    </row>
    <row r="117" spans="1:65" s="2" customFormat="1" ht="19.5">
      <c r="A117" s="34"/>
      <c r="B117" s="35"/>
      <c r="C117" s="36"/>
      <c r="D117" s="195" t="s">
        <v>181</v>
      </c>
      <c r="E117" s="36"/>
      <c r="F117" s="205" t="s">
        <v>182</v>
      </c>
      <c r="G117" s="36"/>
      <c r="H117" s="36"/>
      <c r="I117" s="190"/>
      <c r="J117" s="36"/>
      <c r="K117" s="36"/>
      <c r="L117" s="39"/>
      <c r="M117" s="191"/>
      <c r="N117" s="192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181</v>
      </c>
      <c r="AU117" s="17" t="s">
        <v>85</v>
      </c>
    </row>
    <row r="118" spans="1:65" s="13" customFormat="1" ht="11.25">
      <c r="B118" s="193"/>
      <c r="C118" s="194"/>
      <c r="D118" s="195" t="s">
        <v>133</v>
      </c>
      <c r="E118" s="196" t="s">
        <v>27</v>
      </c>
      <c r="F118" s="197" t="s">
        <v>85</v>
      </c>
      <c r="G118" s="194"/>
      <c r="H118" s="198">
        <v>2</v>
      </c>
      <c r="I118" s="199"/>
      <c r="J118" s="194"/>
      <c r="K118" s="194"/>
      <c r="L118" s="200"/>
      <c r="M118" s="201"/>
      <c r="N118" s="202"/>
      <c r="O118" s="202"/>
      <c r="P118" s="202"/>
      <c r="Q118" s="202"/>
      <c r="R118" s="202"/>
      <c r="S118" s="202"/>
      <c r="T118" s="203"/>
      <c r="AT118" s="204" t="s">
        <v>133</v>
      </c>
      <c r="AU118" s="204" t="s">
        <v>85</v>
      </c>
      <c r="AV118" s="13" t="s">
        <v>85</v>
      </c>
      <c r="AW118" s="13" t="s">
        <v>34</v>
      </c>
      <c r="AX118" s="13" t="s">
        <v>74</v>
      </c>
      <c r="AY118" s="204" t="s">
        <v>123</v>
      </c>
    </row>
    <row r="119" spans="1:65" s="2" customFormat="1" ht="16.5" customHeight="1">
      <c r="A119" s="34"/>
      <c r="B119" s="35"/>
      <c r="C119" s="174" t="s">
        <v>183</v>
      </c>
      <c r="D119" s="174" t="s">
        <v>125</v>
      </c>
      <c r="E119" s="175" t="s">
        <v>184</v>
      </c>
      <c r="F119" s="176" t="s">
        <v>185</v>
      </c>
      <c r="G119" s="177" t="s">
        <v>175</v>
      </c>
      <c r="H119" s="178">
        <v>12</v>
      </c>
      <c r="I119" s="179"/>
      <c r="J119" s="180">
        <f>ROUND(I119*H119,2)</f>
        <v>0</v>
      </c>
      <c r="K119" s="181"/>
      <c r="L119" s="39"/>
      <c r="M119" s="182" t="s">
        <v>27</v>
      </c>
      <c r="N119" s="183" t="s">
        <v>45</v>
      </c>
      <c r="O119" s="64"/>
      <c r="P119" s="184">
        <f>O119*H119</f>
        <v>0</v>
      </c>
      <c r="Q119" s="184">
        <v>0.42368</v>
      </c>
      <c r="R119" s="184">
        <f>Q119*H119</f>
        <v>5.0841599999999998</v>
      </c>
      <c r="S119" s="184">
        <v>0</v>
      </c>
      <c r="T119" s="185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6" t="s">
        <v>129</v>
      </c>
      <c r="AT119" s="186" t="s">
        <v>125</v>
      </c>
      <c r="AU119" s="186" t="s">
        <v>85</v>
      </c>
      <c r="AY119" s="17" t="s">
        <v>123</v>
      </c>
      <c r="BE119" s="187">
        <f>IF(N119="základní",J119,0)</f>
        <v>0</v>
      </c>
      <c r="BF119" s="187">
        <f>IF(N119="snížená",J119,0)</f>
        <v>0</v>
      </c>
      <c r="BG119" s="187">
        <f>IF(N119="zákl. přenesená",J119,0)</f>
        <v>0</v>
      </c>
      <c r="BH119" s="187">
        <f>IF(N119="sníž. přenesená",J119,0)</f>
        <v>0</v>
      </c>
      <c r="BI119" s="187">
        <f>IF(N119="nulová",J119,0)</f>
        <v>0</v>
      </c>
      <c r="BJ119" s="17" t="s">
        <v>82</v>
      </c>
      <c r="BK119" s="187">
        <f>ROUND(I119*H119,2)</f>
        <v>0</v>
      </c>
      <c r="BL119" s="17" t="s">
        <v>129</v>
      </c>
      <c r="BM119" s="186" t="s">
        <v>186</v>
      </c>
    </row>
    <row r="120" spans="1:65" s="13" customFormat="1" ht="11.25">
      <c r="B120" s="193"/>
      <c r="C120" s="194"/>
      <c r="D120" s="195" t="s">
        <v>133</v>
      </c>
      <c r="E120" s="196" t="s">
        <v>27</v>
      </c>
      <c r="F120" s="197" t="s">
        <v>187</v>
      </c>
      <c r="G120" s="194"/>
      <c r="H120" s="198">
        <v>12</v>
      </c>
      <c r="I120" s="199"/>
      <c r="J120" s="194"/>
      <c r="K120" s="194"/>
      <c r="L120" s="200"/>
      <c r="M120" s="201"/>
      <c r="N120" s="202"/>
      <c r="O120" s="202"/>
      <c r="P120" s="202"/>
      <c r="Q120" s="202"/>
      <c r="R120" s="202"/>
      <c r="S120" s="202"/>
      <c r="T120" s="203"/>
      <c r="AT120" s="204" t="s">
        <v>133</v>
      </c>
      <c r="AU120" s="204" t="s">
        <v>85</v>
      </c>
      <c r="AV120" s="13" t="s">
        <v>85</v>
      </c>
      <c r="AW120" s="13" t="s">
        <v>34</v>
      </c>
      <c r="AX120" s="13" t="s">
        <v>82</v>
      </c>
      <c r="AY120" s="204" t="s">
        <v>123</v>
      </c>
    </row>
    <row r="121" spans="1:65" s="2" customFormat="1" ht="24.2" customHeight="1">
      <c r="A121" s="34"/>
      <c r="B121" s="35"/>
      <c r="C121" s="174" t="s">
        <v>187</v>
      </c>
      <c r="D121" s="174" t="s">
        <v>125</v>
      </c>
      <c r="E121" s="175" t="s">
        <v>188</v>
      </c>
      <c r="F121" s="176" t="s">
        <v>189</v>
      </c>
      <c r="G121" s="177" t="s">
        <v>175</v>
      </c>
      <c r="H121" s="178">
        <v>30</v>
      </c>
      <c r="I121" s="179"/>
      <c r="J121" s="180">
        <f>ROUND(I121*H121,2)</f>
        <v>0</v>
      </c>
      <c r="K121" s="181"/>
      <c r="L121" s="39"/>
      <c r="M121" s="182" t="s">
        <v>27</v>
      </c>
      <c r="N121" s="183" t="s">
        <v>45</v>
      </c>
      <c r="O121" s="64"/>
      <c r="P121" s="184">
        <f>O121*H121</f>
        <v>0</v>
      </c>
      <c r="Q121" s="184">
        <v>0.31108000000000002</v>
      </c>
      <c r="R121" s="184">
        <f>Q121*H121</f>
        <v>9.3323999999999998</v>
      </c>
      <c r="S121" s="184">
        <v>0</v>
      </c>
      <c r="T121" s="18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6" t="s">
        <v>129</v>
      </c>
      <c r="AT121" s="186" t="s">
        <v>125</v>
      </c>
      <c r="AU121" s="186" t="s">
        <v>85</v>
      </c>
      <c r="AY121" s="17" t="s">
        <v>123</v>
      </c>
      <c r="BE121" s="187">
        <f>IF(N121="základní",J121,0)</f>
        <v>0</v>
      </c>
      <c r="BF121" s="187">
        <f>IF(N121="snížená",J121,0)</f>
        <v>0</v>
      </c>
      <c r="BG121" s="187">
        <f>IF(N121="zákl. přenesená",J121,0)</f>
        <v>0</v>
      </c>
      <c r="BH121" s="187">
        <f>IF(N121="sníž. přenesená",J121,0)</f>
        <v>0</v>
      </c>
      <c r="BI121" s="187">
        <f>IF(N121="nulová",J121,0)</f>
        <v>0</v>
      </c>
      <c r="BJ121" s="17" t="s">
        <v>82</v>
      </c>
      <c r="BK121" s="187">
        <f>ROUND(I121*H121,2)</f>
        <v>0</v>
      </c>
      <c r="BL121" s="17" t="s">
        <v>129</v>
      </c>
      <c r="BM121" s="186" t="s">
        <v>190</v>
      </c>
    </row>
    <row r="122" spans="1:65" s="13" customFormat="1" ht="11.25">
      <c r="B122" s="193"/>
      <c r="C122" s="194"/>
      <c r="D122" s="195" t="s">
        <v>133</v>
      </c>
      <c r="E122" s="196" t="s">
        <v>27</v>
      </c>
      <c r="F122" s="197" t="s">
        <v>191</v>
      </c>
      <c r="G122" s="194"/>
      <c r="H122" s="198">
        <v>30</v>
      </c>
      <c r="I122" s="199"/>
      <c r="J122" s="194"/>
      <c r="K122" s="194"/>
      <c r="L122" s="200"/>
      <c r="M122" s="201"/>
      <c r="N122" s="202"/>
      <c r="O122" s="202"/>
      <c r="P122" s="202"/>
      <c r="Q122" s="202"/>
      <c r="R122" s="202"/>
      <c r="S122" s="202"/>
      <c r="T122" s="203"/>
      <c r="AT122" s="204" t="s">
        <v>133</v>
      </c>
      <c r="AU122" s="204" t="s">
        <v>85</v>
      </c>
      <c r="AV122" s="13" t="s">
        <v>85</v>
      </c>
      <c r="AW122" s="13" t="s">
        <v>34</v>
      </c>
      <c r="AX122" s="13" t="s">
        <v>82</v>
      </c>
      <c r="AY122" s="204" t="s">
        <v>123</v>
      </c>
    </row>
    <row r="123" spans="1:65" s="12" customFormat="1" ht="22.9" customHeight="1">
      <c r="B123" s="158"/>
      <c r="C123" s="159"/>
      <c r="D123" s="160" t="s">
        <v>73</v>
      </c>
      <c r="E123" s="172" t="s">
        <v>172</v>
      </c>
      <c r="F123" s="172" t="s">
        <v>192</v>
      </c>
      <c r="G123" s="159"/>
      <c r="H123" s="159"/>
      <c r="I123" s="162"/>
      <c r="J123" s="173">
        <f>BK123</f>
        <v>0</v>
      </c>
      <c r="K123" s="159"/>
      <c r="L123" s="164"/>
      <c r="M123" s="165"/>
      <c r="N123" s="166"/>
      <c r="O123" s="166"/>
      <c r="P123" s="167">
        <f>P124+SUM(P125:P169)</f>
        <v>0</v>
      </c>
      <c r="Q123" s="166"/>
      <c r="R123" s="167">
        <f>R124+SUM(R125:R169)</f>
        <v>1.5566699999999998</v>
      </c>
      <c r="S123" s="166"/>
      <c r="T123" s="168">
        <f>T124+SUM(T125:T169)</f>
        <v>59.160000000000004</v>
      </c>
      <c r="AR123" s="169" t="s">
        <v>82</v>
      </c>
      <c r="AT123" s="170" t="s">
        <v>73</v>
      </c>
      <c r="AU123" s="170" t="s">
        <v>82</v>
      </c>
      <c r="AY123" s="169" t="s">
        <v>123</v>
      </c>
      <c r="BK123" s="171">
        <f>BK124+SUM(BK125:BK169)</f>
        <v>0</v>
      </c>
    </row>
    <row r="124" spans="1:65" s="2" customFormat="1" ht="16.5" customHeight="1">
      <c r="A124" s="34"/>
      <c r="B124" s="35"/>
      <c r="C124" s="174" t="s">
        <v>193</v>
      </c>
      <c r="D124" s="174" t="s">
        <v>125</v>
      </c>
      <c r="E124" s="175" t="s">
        <v>194</v>
      </c>
      <c r="F124" s="176" t="s">
        <v>195</v>
      </c>
      <c r="G124" s="177" t="s">
        <v>143</v>
      </c>
      <c r="H124" s="178">
        <v>102</v>
      </c>
      <c r="I124" s="179"/>
      <c r="J124" s="180">
        <f>ROUND(I124*H124,2)</f>
        <v>0</v>
      </c>
      <c r="K124" s="181"/>
      <c r="L124" s="39"/>
      <c r="M124" s="182" t="s">
        <v>27</v>
      </c>
      <c r="N124" s="183" t="s">
        <v>45</v>
      </c>
      <c r="O124" s="64"/>
      <c r="P124" s="184">
        <f>O124*H124</f>
        <v>0</v>
      </c>
      <c r="Q124" s="184">
        <v>3.3E-4</v>
      </c>
      <c r="R124" s="184">
        <f>Q124*H124</f>
        <v>3.3660000000000002E-2</v>
      </c>
      <c r="S124" s="184">
        <v>0</v>
      </c>
      <c r="T124" s="185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6" t="s">
        <v>129</v>
      </c>
      <c r="AT124" s="186" t="s">
        <v>125</v>
      </c>
      <c r="AU124" s="186" t="s">
        <v>85</v>
      </c>
      <c r="AY124" s="17" t="s">
        <v>123</v>
      </c>
      <c r="BE124" s="187">
        <f>IF(N124="základní",J124,0)</f>
        <v>0</v>
      </c>
      <c r="BF124" s="187">
        <f>IF(N124="snížená",J124,0)</f>
        <v>0</v>
      </c>
      <c r="BG124" s="187">
        <f>IF(N124="zákl. přenesená",J124,0)</f>
        <v>0</v>
      </c>
      <c r="BH124" s="187">
        <f>IF(N124="sníž. přenesená",J124,0)</f>
        <v>0</v>
      </c>
      <c r="BI124" s="187">
        <f>IF(N124="nulová",J124,0)</f>
        <v>0</v>
      </c>
      <c r="BJ124" s="17" t="s">
        <v>82</v>
      </c>
      <c r="BK124" s="187">
        <f>ROUND(I124*H124,2)</f>
        <v>0</v>
      </c>
      <c r="BL124" s="17" t="s">
        <v>129</v>
      </c>
      <c r="BM124" s="186" t="s">
        <v>196</v>
      </c>
    </row>
    <row r="125" spans="1:65" s="2" customFormat="1" ht="11.25">
      <c r="A125" s="34"/>
      <c r="B125" s="35"/>
      <c r="C125" s="36"/>
      <c r="D125" s="188" t="s">
        <v>131</v>
      </c>
      <c r="E125" s="36"/>
      <c r="F125" s="189" t="s">
        <v>197</v>
      </c>
      <c r="G125" s="36"/>
      <c r="H125" s="36"/>
      <c r="I125" s="190"/>
      <c r="J125" s="36"/>
      <c r="K125" s="36"/>
      <c r="L125" s="39"/>
      <c r="M125" s="191"/>
      <c r="N125" s="192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131</v>
      </c>
      <c r="AU125" s="17" t="s">
        <v>85</v>
      </c>
    </row>
    <row r="126" spans="1:65" s="13" customFormat="1" ht="11.25">
      <c r="B126" s="193"/>
      <c r="C126" s="194"/>
      <c r="D126" s="195" t="s">
        <v>133</v>
      </c>
      <c r="E126" s="196" t="s">
        <v>27</v>
      </c>
      <c r="F126" s="197" t="s">
        <v>198</v>
      </c>
      <c r="G126" s="194"/>
      <c r="H126" s="198">
        <v>102</v>
      </c>
      <c r="I126" s="199"/>
      <c r="J126" s="194"/>
      <c r="K126" s="194"/>
      <c r="L126" s="200"/>
      <c r="M126" s="201"/>
      <c r="N126" s="202"/>
      <c r="O126" s="202"/>
      <c r="P126" s="202"/>
      <c r="Q126" s="202"/>
      <c r="R126" s="202"/>
      <c r="S126" s="202"/>
      <c r="T126" s="203"/>
      <c r="AT126" s="204" t="s">
        <v>133</v>
      </c>
      <c r="AU126" s="204" t="s">
        <v>85</v>
      </c>
      <c r="AV126" s="13" t="s">
        <v>85</v>
      </c>
      <c r="AW126" s="13" t="s">
        <v>34</v>
      </c>
      <c r="AX126" s="13" t="s">
        <v>82</v>
      </c>
      <c r="AY126" s="204" t="s">
        <v>123</v>
      </c>
    </row>
    <row r="127" spans="1:65" s="2" customFormat="1" ht="21.75" customHeight="1">
      <c r="A127" s="34"/>
      <c r="B127" s="35"/>
      <c r="C127" s="174" t="s">
        <v>199</v>
      </c>
      <c r="D127" s="174" t="s">
        <v>125</v>
      </c>
      <c r="E127" s="175" t="s">
        <v>200</v>
      </c>
      <c r="F127" s="176" t="s">
        <v>201</v>
      </c>
      <c r="G127" s="177" t="s">
        <v>143</v>
      </c>
      <c r="H127" s="178">
        <v>6</v>
      </c>
      <c r="I127" s="179"/>
      <c r="J127" s="180">
        <f>ROUND(I127*H127,2)</f>
        <v>0</v>
      </c>
      <c r="K127" s="181"/>
      <c r="L127" s="39"/>
      <c r="M127" s="182" t="s">
        <v>27</v>
      </c>
      <c r="N127" s="183" t="s">
        <v>45</v>
      </c>
      <c r="O127" s="64"/>
      <c r="P127" s="184">
        <f>O127*H127</f>
        <v>0</v>
      </c>
      <c r="Q127" s="184">
        <v>1.1E-4</v>
      </c>
      <c r="R127" s="184">
        <f>Q127*H127</f>
        <v>6.6E-4</v>
      </c>
      <c r="S127" s="184">
        <v>0</v>
      </c>
      <c r="T127" s="185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6" t="s">
        <v>129</v>
      </c>
      <c r="AT127" s="186" t="s">
        <v>125</v>
      </c>
      <c r="AU127" s="186" t="s">
        <v>85</v>
      </c>
      <c r="AY127" s="17" t="s">
        <v>123</v>
      </c>
      <c r="BE127" s="187">
        <f>IF(N127="základní",J127,0)</f>
        <v>0</v>
      </c>
      <c r="BF127" s="187">
        <f>IF(N127="snížená",J127,0)</f>
        <v>0</v>
      </c>
      <c r="BG127" s="187">
        <f>IF(N127="zákl. přenesená",J127,0)</f>
        <v>0</v>
      </c>
      <c r="BH127" s="187">
        <f>IF(N127="sníž. přenesená",J127,0)</f>
        <v>0</v>
      </c>
      <c r="BI127" s="187">
        <f>IF(N127="nulová",J127,0)</f>
        <v>0</v>
      </c>
      <c r="BJ127" s="17" t="s">
        <v>82</v>
      </c>
      <c r="BK127" s="187">
        <f>ROUND(I127*H127,2)</f>
        <v>0</v>
      </c>
      <c r="BL127" s="17" t="s">
        <v>129</v>
      </c>
      <c r="BM127" s="186" t="s">
        <v>202</v>
      </c>
    </row>
    <row r="128" spans="1:65" s="2" customFormat="1" ht="11.25">
      <c r="A128" s="34"/>
      <c r="B128" s="35"/>
      <c r="C128" s="36"/>
      <c r="D128" s="188" t="s">
        <v>131</v>
      </c>
      <c r="E128" s="36"/>
      <c r="F128" s="189" t="s">
        <v>203</v>
      </c>
      <c r="G128" s="36"/>
      <c r="H128" s="36"/>
      <c r="I128" s="190"/>
      <c r="J128" s="36"/>
      <c r="K128" s="36"/>
      <c r="L128" s="39"/>
      <c r="M128" s="191"/>
      <c r="N128" s="192"/>
      <c r="O128" s="64"/>
      <c r="P128" s="64"/>
      <c r="Q128" s="64"/>
      <c r="R128" s="64"/>
      <c r="S128" s="64"/>
      <c r="T128" s="65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131</v>
      </c>
      <c r="AU128" s="17" t="s">
        <v>85</v>
      </c>
    </row>
    <row r="129" spans="1:65" s="13" customFormat="1" ht="11.25">
      <c r="B129" s="193"/>
      <c r="C129" s="194"/>
      <c r="D129" s="195" t="s">
        <v>133</v>
      </c>
      <c r="E129" s="196" t="s">
        <v>27</v>
      </c>
      <c r="F129" s="197" t="s">
        <v>146</v>
      </c>
      <c r="G129" s="194"/>
      <c r="H129" s="198">
        <v>6</v>
      </c>
      <c r="I129" s="199"/>
      <c r="J129" s="194"/>
      <c r="K129" s="194"/>
      <c r="L129" s="200"/>
      <c r="M129" s="201"/>
      <c r="N129" s="202"/>
      <c r="O129" s="202"/>
      <c r="P129" s="202"/>
      <c r="Q129" s="202"/>
      <c r="R129" s="202"/>
      <c r="S129" s="202"/>
      <c r="T129" s="203"/>
      <c r="AT129" s="204" t="s">
        <v>133</v>
      </c>
      <c r="AU129" s="204" t="s">
        <v>85</v>
      </c>
      <c r="AV129" s="13" t="s">
        <v>85</v>
      </c>
      <c r="AW129" s="13" t="s">
        <v>34</v>
      </c>
      <c r="AX129" s="13" t="s">
        <v>82</v>
      </c>
      <c r="AY129" s="204" t="s">
        <v>123</v>
      </c>
    </row>
    <row r="130" spans="1:65" s="2" customFormat="1" ht="21.75" customHeight="1">
      <c r="A130" s="34"/>
      <c r="B130" s="35"/>
      <c r="C130" s="174" t="s">
        <v>8</v>
      </c>
      <c r="D130" s="174" t="s">
        <v>125</v>
      </c>
      <c r="E130" s="175" t="s">
        <v>204</v>
      </c>
      <c r="F130" s="176" t="s">
        <v>205</v>
      </c>
      <c r="G130" s="177" t="s">
        <v>143</v>
      </c>
      <c r="H130" s="178">
        <v>8.5</v>
      </c>
      <c r="I130" s="179"/>
      <c r="J130" s="180">
        <f>ROUND(I130*H130,2)</f>
        <v>0</v>
      </c>
      <c r="K130" s="181"/>
      <c r="L130" s="39"/>
      <c r="M130" s="182" t="s">
        <v>27</v>
      </c>
      <c r="N130" s="183" t="s">
        <v>45</v>
      </c>
      <c r="O130" s="64"/>
      <c r="P130" s="184">
        <f>O130*H130</f>
        <v>0</v>
      </c>
      <c r="Q130" s="184">
        <v>3.8000000000000002E-4</v>
      </c>
      <c r="R130" s="184">
        <f>Q130*H130</f>
        <v>3.2300000000000002E-3</v>
      </c>
      <c r="S130" s="184">
        <v>0</v>
      </c>
      <c r="T130" s="185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6" t="s">
        <v>129</v>
      </c>
      <c r="AT130" s="186" t="s">
        <v>125</v>
      </c>
      <c r="AU130" s="186" t="s">
        <v>85</v>
      </c>
      <c r="AY130" s="17" t="s">
        <v>123</v>
      </c>
      <c r="BE130" s="187">
        <f>IF(N130="základní",J130,0)</f>
        <v>0</v>
      </c>
      <c r="BF130" s="187">
        <f>IF(N130="snížená",J130,0)</f>
        <v>0</v>
      </c>
      <c r="BG130" s="187">
        <f>IF(N130="zákl. přenesená",J130,0)</f>
        <v>0</v>
      </c>
      <c r="BH130" s="187">
        <f>IF(N130="sníž. přenesená",J130,0)</f>
        <v>0</v>
      </c>
      <c r="BI130" s="187">
        <f>IF(N130="nulová",J130,0)</f>
        <v>0</v>
      </c>
      <c r="BJ130" s="17" t="s">
        <v>82</v>
      </c>
      <c r="BK130" s="187">
        <f>ROUND(I130*H130,2)</f>
        <v>0</v>
      </c>
      <c r="BL130" s="17" t="s">
        <v>129</v>
      </c>
      <c r="BM130" s="186" t="s">
        <v>206</v>
      </c>
    </row>
    <row r="131" spans="1:65" s="2" customFormat="1" ht="11.25">
      <c r="A131" s="34"/>
      <c r="B131" s="35"/>
      <c r="C131" s="36"/>
      <c r="D131" s="188" t="s">
        <v>131</v>
      </c>
      <c r="E131" s="36"/>
      <c r="F131" s="189" t="s">
        <v>207</v>
      </c>
      <c r="G131" s="36"/>
      <c r="H131" s="36"/>
      <c r="I131" s="190"/>
      <c r="J131" s="36"/>
      <c r="K131" s="36"/>
      <c r="L131" s="39"/>
      <c r="M131" s="191"/>
      <c r="N131" s="192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131</v>
      </c>
      <c r="AU131" s="17" t="s">
        <v>85</v>
      </c>
    </row>
    <row r="132" spans="1:65" s="13" customFormat="1" ht="11.25">
      <c r="B132" s="193"/>
      <c r="C132" s="194"/>
      <c r="D132" s="195" t="s">
        <v>133</v>
      </c>
      <c r="E132" s="196" t="s">
        <v>27</v>
      </c>
      <c r="F132" s="197" t="s">
        <v>208</v>
      </c>
      <c r="G132" s="194"/>
      <c r="H132" s="198">
        <v>8.5</v>
      </c>
      <c r="I132" s="199"/>
      <c r="J132" s="194"/>
      <c r="K132" s="194"/>
      <c r="L132" s="200"/>
      <c r="M132" s="201"/>
      <c r="N132" s="202"/>
      <c r="O132" s="202"/>
      <c r="P132" s="202"/>
      <c r="Q132" s="202"/>
      <c r="R132" s="202"/>
      <c r="S132" s="202"/>
      <c r="T132" s="203"/>
      <c r="AT132" s="204" t="s">
        <v>133</v>
      </c>
      <c r="AU132" s="204" t="s">
        <v>85</v>
      </c>
      <c r="AV132" s="13" t="s">
        <v>85</v>
      </c>
      <c r="AW132" s="13" t="s">
        <v>34</v>
      </c>
      <c r="AX132" s="13" t="s">
        <v>82</v>
      </c>
      <c r="AY132" s="204" t="s">
        <v>123</v>
      </c>
    </row>
    <row r="133" spans="1:65" s="2" customFormat="1" ht="21.75" customHeight="1">
      <c r="A133" s="34"/>
      <c r="B133" s="35"/>
      <c r="C133" s="174" t="s">
        <v>209</v>
      </c>
      <c r="D133" s="174" t="s">
        <v>125</v>
      </c>
      <c r="E133" s="175" t="s">
        <v>210</v>
      </c>
      <c r="F133" s="176" t="s">
        <v>211</v>
      </c>
      <c r="G133" s="177" t="s">
        <v>128</v>
      </c>
      <c r="H133" s="178">
        <v>136.75</v>
      </c>
      <c r="I133" s="179"/>
      <c r="J133" s="180">
        <f>ROUND(I133*H133,2)</f>
        <v>0</v>
      </c>
      <c r="K133" s="181"/>
      <c r="L133" s="39"/>
      <c r="M133" s="182" t="s">
        <v>27</v>
      </c>
      <c r="N133" s="183" t="s">
        <v>45</v>
      </c>
      <c r="O133" s="64"/>
      <c r="P133" s="184">
        <f>O133*H133</f>
        <v>0</v>
      </c>
      <c r="Q133" s="184">
        <v>2.5999999999999999E-3</v>
      </c>
      <c r="R133" s="184">
        <f>Q133*H133</f>
        <v>0.35554999999999998</v>
      </c>
      <c r="S133" s="184">
        <v>0</v>
      </c>
      <c r="T133" s="185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6" t="s">
        <v>129</v>
      </c>
      <c r="AT133" s="186" t="s">
        <v>125</v>
      </c>
      <c r="AU133" s="186" t="s">
        <v>85</v>
      </c>
      <c r="AY133" s="17" t="s">
        <v>123</v>
      </c>
      <c r="BE133" s="187">
        <f>IF(N133="základní",J133,0)</f>
        <v>0</v>
      </c>
      <c r="BF133" s="187">
        <f>IF(N133="snížená",J133,0)</f>
        <v>0</v>
      </c>
      <c r="BG133" s="187">
        <f>IF(N133="zákl. přenesená",J133,0)</f>
        <v>0</v>
      </c>
      <c r="BH133" s="187">
        <f>IF(N133="sníž. přenesená",J133,0)</f>
        <v>0</v>
      </c>
      <c r="BI133" s="187">
        <f>IF(N133="nulová",J133,0)</f>
        <v>0</v>
      </c>
      <c r="BJ133" s="17" t="s">
        <v>82</v>
      </c>
      <c r="BK133" s="187">
        <f>ROUND(I133*H133,2)</f>
        <v>0</v>
      </c>
      <c r="BL133" s="17" t="s">
        <v>129</v>
      </c>
      <c r="BM133" s="186" t="s">
        <v>212</v>
      </c>
    </row>
    <row r="134" spans="1:65" s="2" customFormat="1" ht="11.25">
      <c r="A134" s="34"/>
      <c r="B134" s="35"/>
      <c r="C134" s="36"/>
      <c r="D134" s="188" t="s">
        <v>131</v>
      </c>
      <c r="E134" s="36"/>
      <c r="F134" s="189" t="s">
        <v>213</v>
      </c>
      <c r="G134" s="36"/>
      <c r="H134" s="36"/>
      <c r="I134" s="190"/>
      <c r="J134" s="36"/>
      <c r="K134" s="36"/>
      <c r="L134" s="39"/>
      <c r="M134" s="191"/>
      <c r="N134" s="192"/>
      <c r="O134" s="64"/>
      <c r="P134" s="64"/>
      <c r="Q134" s="64"/>
      <c r="R134" s="64"/>
      <c r="S134" s="64"/>
      <c r="T134" s="65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131</v>
      </c>
      <c r="AU134" s="17" t="s">
        <v>85</v>
      </c>
    </row>
    <row r="135" spans="1:65" s="13" customFormat="1" ht="11.25">
      <c r="B135" s="193"/>
      <c r="C135" s="194"/>
      <c r="D135" s="195" t="s">
        <v>133</v>
      </c>
      <c r="E135" s="196" t="s">
        <v>27</v>
      </c>
      <c r="F135" s="197" t="s">
        <v>214</v>
      </c>
      <c r="G135" s="194"/>
      <c r="H135" s="198">
        <v>3.75</v>
      </c>
      <c r="I135" s="199"/>
      <c r="J135" s="194"/>
      <c r="K135" s="194"/>
      <c r="L135" s="200"/>
      <c r="M135" s="201"/>
      <c r="N135" s="202"/>
      <c r="O135" s="202"/>
      <c r="P135" s="202"/>
      <c r="Q135" s="202"/>
      <c r="R135" s="202"/>
      <c r="S135" s="202"/>
      <c r="T135" s="203"/>
      <c r="AT135" s="204" t="s">
        <v>133</v>
      </c>
      <c r="AU135" s="204" t="s">
        <v>85</v>
      </c>
      <c r="AV135" s="13" t="s">
        <v>85</v>
      </c>
      <c r="AW135" s="13" t="s">
        <v>34</v>
      </c>
      <c r="AX135" s="13" t="s">
        <v>74</v>
      </c>
      <c r="AY135" s="204" t="s">
        <v>123</v>
      </c>
    </row>
    <row r="136" spans="1:65" s="13" customFormat="1" ht="11.25">
      <c r="B136" s="193"/>
      <c r="C136" s="194"/>
      <c r="D136" s="195" t="s">
        <v>133</v>
      </c>
      <c r="E136" s="196" t="s">
        <v>27</v>
      </c>
      <c r="F136" s="197" t="s">
        <v>215</v>
      </c>
      <c r="G136" s="194"/>
      <c r="H136" s="198">
        <v>133</v>
      </c>
      <c r="I136" s="199"/>
      <c r="J136" s="194"/>
      <c r="K136" s="194"/>
      <c r="L136" s="200"/>
      <c r="M136" s="201"/>
      <c r="N136" s="202"/>
      <c r="O136" s="202"/>
      <c r="P136" s="202"/>
      <c r="Q136" s="202"/>
      <c r="R136" s="202"/>
      <c r="S136" s="202"/>
      <c r="T136" s="203"/>
      <c r="AT136" s="204" t="s">
        <v>133</v>
      </c>
      <c r="AU136" s="204" t="s">
        <v>85</v>
      </c>
      <c r="AV136" s="13" t="s">
        <v>85</v>
      </c>
      <c r="AW136" s="13" t="s">
        <v>34</v>
      </c>
      <c r="AX136" s="13" t="s">
        <v>74</v>
      </c>
      <c r="AY136" s="204" t="s">
        <v>123</v>
      </c>
    </row>
    <row r="137" spans="1:65" s="14" customFormat="1" ht="11.25">
      <c r="B137" s="206"/>
      <c r="C137" s="207"/>
      <c r="D137" s="195" t="s">
        <v>133</v>
      </c>
      <c r="E137" s="208" t="s">
        <v>27</v>
      </c>
      <c r="F137" s="209" t="s">
        <v>216</v>
      </c>
      <c r="G137" s="207"/>
      <c r="H137" s="210">
        <v>136.75</v>
      </c>
      <c r="I137" s="211"/>
      <c r="J137" s="207"/>
      <c r="K137" s="207"/>
      <c r="L137" s="212"/>
      <c r="M137" s="213"/>
      <c r="N137" s="214"/>
      <c r="O137" s="214"/>
      <c r="P137" s="214"/>
      <c r="Q137" s="214"/>
      <c r="R137" s="214"/>
      <c r="S137" s="214"/>
      <c r="T137" s="215"/>
      <c r="AT137" s="216" t="s">
        <v>133</v>
      </c>
      <c r="AU137" s="216" t="s">
        <v>85</v>
      </c>
      <c r="AV137" s="14" t="s">
        <v>129</v>
      </c>
      <c r="AW137" s="14" t="s">
        <v>34</v>
      </c>
      <c r="AX137" s="14" t="s">
        <v>82</v>
      </c>
      <c r="AY137" s="216" t="s">
        <v>123</v>
      </c>
    </row>
    <row r="138" spans="1:65" s="2" customFormat="1" ht="24.2" customHeight="1">
      <c r="A138" s="34"/>
      <c r="B138" s="35"/>
      <c r="C138" s="174" t="s">
        <v>217</v>
      </c>
      <c r="D138" s="174" t="s">
        <v>125</v>
      </c>
      <c r="E138" s="175" t="s">
        <v>218</v>
      </c>
      <c r="F138" s="176" t="s">
        <v>219</v>
      </c>
      <c r="G138" s="177" t="s">
        <v>128</v>
      </c>
      <c r="H138" s="178">
        <v>73.5</v>
      </c>
      <c r="I138" s="179"/>
      <c r="J138" s="180">
        <f>ROUND(I138*H138,2)</f>
        <v>0</v>
      </c>
      <c r="K138" s="181"/>
      <c r="L138" s="39"/>
      <c r="M138" s="182" t="s">
        <v>27</v>
      </c>
      <c r="N138" s="183" t="s">
        <v>45</v>
      </c>
      <c r="O138" s="64"/>
      <c r="P138" s="184">
        <f>O138*H138</f>
        <v>0</v>
      </c>
      <c r="Q138" s="184">
        <v>2.5999999999999999E-3</v>
      </c>
      <c r="R138" s="184">
        <f>Q138*H138</f>
        <v>0.19109999999999999</v>
      </c>
      <c r="S138" s="184">
        <v>0</v>
      </c>
      <c r="T138" s="185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6" t="s">
        <v>129</v>
      </c>
      <c r="AT138" s="186" t="s">
        <v>125</v>
      </c>
      <c r="AU138" s="186" t="s">
        <v>85</v>
      </c>
      <c r="AY138" s="17" t="s">
        <v>123</v>
      </c>
      <c r="BE138" s="187">
        <f>IF(N138="základní",J138,0)</f>
        <v>0</v>
      </c>
      <c r="BF138" s="187">
        <f>IF(N138="snížená",J138,0)</f>
        <v>0</v>
      </c>
      <c r="BG138" s="187">
        <f>IF(N138="zákl. přenesená",J138,0)</f>
        <v>0</v>
      </c>
      <c r="BH138" s="187">
        <f>IF(N138="sníž. přenesená",J138,0)</f>
        <v>0</v>
      </c>
      <c r="BI138" s="187">
        <f>IF(N138="nulová",J138,0)</f>
        <v>0</v>
      </c>
      <c r="BJ138" s="17" t="s">
        <v>82</v>
      </c>
      <c r="BK138" s="187">
        <f>ROUND(I138*H138,2)</f>
        <v>0</v>
      </c>
      <c r="BL138" s="17" t="s">
        <v>129</v>
      </c>
      <c r="BM138" s="186" t="s">
        <v>220</v>
      </c>
    </row>
    <row r="139" spans="1:65" s="13" customFormat="1" ht="11.25">
      <c r="B139" s="193"/>
      <c r="C139" s="194"/>
      <c r="D139" s="195" t="s">
        <v>133</v>
      </c>
      <c r="E139" s="196" t="s">
        <v>27</v>
      </c>
      <c r="F139" s="197" t="s">
        <v>221</v>
      </c>
      <c r="G139" s="194"/>
      <c r="H139" s="198">
        <v>73.5</v>
      </c>
      <c r="I139" s="199"/>
      <c r="J139" s="194"/>
      <c r="K139" s="194"/>
      <c r="L139" s="200"/>
      <c r="M139" s="201"/>
      <c r="N139" s="202"/>
      <c r="O139" s="202"/>
      <c r="P139" s="202"/>
      <c r="Q139" s="202"/>
      <c r="R139" s="202"/>
      <c r="S139" s="202"/>
      <c r="T139" s="203"/>
      <c r="AT139" s="204" t="s">
        <v>133</v>
      </c>
      <c r="AU139" s="204" t="s">
        <v>85</v>
      </c>
      <c r="AV139" s="13" t="s">
        <v>85</v>
      </c>
      <c r="AW139" s="13" t="s">
        <v>34</v>
      </c>
      <c r="AX139" s="13" t="s">
        <v>82</v>
      </c>
      <c r="AY139" s="204" t="s">
        <v>123</v>
      </c>
    </row>
    <row r="140" spans="1:65" s="2" customFormat="1" ht="24.2" customHeight="1">
      <c r="A140" s="34"/>
      <c r="B140" s="35"/>
      <c r="C140" s="174" t="s">
        <v>222</v>
      </c>
      <c r="D140" s="174" t="s">
        <v>125</v>
      </c>
      <c r="E140" s="175" t="s">
        <v>223</v>
      </c>
      <c r="F140" s="176" t="s">
        <v>224</v>
      </c>
      <c r="G140" s="177" t="s">
        <v>143</v>
      </c>
      <c r="H140" s="178">
        <v>116.5</v>
      </c>
      <c r="I140" s="179"/>
      <c r="J140" s="180">
        <f>ROUND(I140*H140,2)</f>
        <v>0</v>
      </c>
      <c r="K140" s="181"/>
      <c r="L140" s="39"/>
      <c r="M140" s="182" t="s">
        <v>27</v>
      </c>
      <c r="N140" s="183" t="s">
        <v>45</v>
      </c>
      <c r="O140" s="64"/>
      <c r="P140" s="184">
        <f>O140*H140</f>
        <v>0</v>
      </c>
      <c r="Q140" s="184">
        <v>0</v>
      </c>
      <c r="R140" s="184">
        <f>Q140*H140</f>
        <v>0</v>
      </c>
      <c r="S140" s="184">
        <v>0</v>
      </c>
      <c r="T140" s="185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6" t="s">
        <v>129</v>
      </c>
      <c r="AT140" s="186" t="s">
        <v>125</v>
      </c>
      <c r="AU140" s="186" t="s">
        <v>85</v>
      </c>
      <c r="AY140" s="17" t="s">
        <v>123</v>
      </c>
      <c r="BE140" s="187">
        <f>IF(N140="základní",J140,0)</f>
        <v>0</v>
      </c>
      <c r="BF140" s="187">
        <f>IF(N140="snížená",J140,0)</f>
        <v>0</v>
      </c>
      <c r="BG140" s="187">
        <f>IF(N140="zákl. přenesená",J140,0)</f>
        <v>0</v>
      </c>
      <c r="BH140" s="187">
        <f>IF(N140="sníž. přenesená",J140,0)</f>
        <v>0</v>
      </c>
      <c r="BI140" s="187">
        <f>IF(N140="nulová",J140,0)</f>
        <v>0</v>
      </c>
      <c r="BJ140" s="17" t="s">
        <v>82</v>
      </c>
      <c r="BK140" s="187">
        <f>ROUND(I140*H140,2)</f>
        <v>0</v>
      </c>
      <c r="BL140" s="17" t="s">
        <v>129</v>
      </c>
      <c r="BM140" s="186" t="s">
        <v>225</v>
      </c>
    </row>
    <row r="141" spans="1:65" s="2" customFormat="1" ht="11.25">
      <c r="A141" s="34"/>
      <c r="B141" s="35"/>
      <c r="C141" s="36"/>
      <c r="D141" s="188" t="s">
        <v>131</v>
      </c>
      <c r="E141" s="36"/>
      <c r="F141" s="189" t="s">
        <v>226</v>
      </c>
      <c r="G141" s="36"/>
      <c r="H141" s="36"/>
      <c r="I141" s="190"/>
      <c r="J141" s="36"/>
      <c r="K141" s="36"/>
      <c r="L141" s="39"/>
      <c r="M141" s="191"/>
      <c r="N141" s="192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131</v>
      </c>
      <c r="AU141" s="17" t="s">
        <v>85</v>
      </c>
    </row>
    <row r="142" spans="1:65" s="13" customFormat="1" ht="11.25">
      <c r="B142" s="193"/>
      <c r="C142" s="194"/>
      <c r="D142" s="195" t="s">
        <v>133</v>
      </c>
      <c r="E142" s="196" t="s">
        <v>27</v>
      </c>
      <c r="F142" s="197" t="s">
        <v>227</v>
      </c>
      <c r="G142" s="194"/>
      <c r="H142" s="198">
        <v>116.5</v>
      </c>
      <c r="I142" s="199"/>
      <c r="J142" s="194"/>
      <c r="K142" s="194"/>
      <c r="L142" s="200"/>
      <c r="M142" s="201"/>
      <c r="N142" s="202"/>
      <c r="O142" s="202"/>
      <c r="P142" s="202"/>
      <c r="Q142" s="202"/>
      <c r="R142" s="202"/>
      <c r="S142" s="202"/>
      <c r="T142" s="203"/>
      <c r="AT142" s="204" t="s">
        <v>133</v>
      </c>
      <c r="AU142" s="204" t="s">
        <v>85</v>
      </c>
      <c r="AV142" s="13" t="s">
        <v>85</v>
      </c>
      <c r="AW142" s="13" t="s">
        <v>34</v>
      </c>
      <c r="AX142" s="13" t="s">
        <v>82</v>
      </c>
      <c r="AY142" s="204" t="s">
        <v>123</v>
      </c>
    </row>
    <row r="143" spans="1:65" s="2" customFormat="1" ht="24.2" customHeight="1">
      <c r="A143" s="34"/>
      <c r="B143" s="35"/>
      <c r="C143" s="174" t="s">
        <v>228</v>
      </c>
      <c r="D143" s="174" t="s">
        <v>125</v>
      </c>
      <c r="E143" s="175" t="s">
        <v>229</v>
      </c>
      <c r="F143" s="176" t="s">
        <v>230</v>
      </c>
      <c r="G143" s="177" t="s">
        <v>128</v>
      </c>
      <c r="H143" s="178">
        <v>137</v>
      </c>
      <c r="I143" s="179"/>
      <c r="J143" s="180">
        <f>ROUND(I143*H143,2)</f>
        <v>0</v>
      </c>
      <c r="K143" s="181"/>
      <c r="L143" s="39"/>
      <c r="M143" s="182" t="s">
        <v>27</v>
      </c>
      <c r="N143" s="183" t="s">
        <v>45</v>
      </c>
      <c r="O143" s="64"/>
      <c r="P143" s="184">
        <f>O143*H143</f>
        <v>0</v>
      </c>
      <c r="Q143" s="184">
        <v>1.0000000000000001E-5</v>
      </c>
      <c r="R143" s="184">
        <f>Q143*H143</f>
        <v>1.3700000000000001E-3</v>
      </c>
      <c r="S143" s="184">
        <v>0</v>
      </c>
      <c r="T143" s="185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6" t="s">
        <v>129</v>
      </c>
      <c r="AT143" s="186" t="s">
        <v>125</v>
      </c>
      <c r="AU143" s="186" t="s">
        <v>85</v>
      </c>
      <c r="AY143" s="17" t="s">
        <v>123</v>
      </c>
      <c r="BE143" s="187">
        <f>IF(N143="základní",J143,0)</f>
        <v>0</v>
      </c>
      <c r="BF143" s="187">
        <f>IF(N143="snížená",J143,0)</f>
        <v>0</v>
      </c>
      <c r="BG143" s="187">
        <f>IF(N143="zákl. přenesená",J143,0)</f>
        <v>0</v>
      </c>
      <c r="BH143" s="187">
        <f>IF(N143="sníž. přenesená",J143,0)</f>
        <v>0</v>
      </c>
      <c r="BI143" s="187">
        <f>IF(N143="nulová",J143,0)</f>
        <v>0</v>
      </c>
      <c r="BJ143" s="17" t="s">
        <v>82</v>
      </c>
      <c r="BK143" s="187">
        <f>ROUND(I143*H143,2)</f>
        <v>0</v>
      </c>
      <c r="BL143" s="17" t="s">
        <v>129</v>
      </c>
      <c r="BM143" s="186" t="s">
        <v>231</v>
      </c>
    </row>
    <row r="144" spans="1:65" s="2" customFormat="1" ht="11.25">
      <c r="A144" s="34"/>
      <c r="B144" s="35"/>
      <c r="C144" s="36"/>
      <c r="D144" s="188" t="s">
        <v>131</v>
      </c>
      <c r="E144" s="36"/>
      <c r="F144" s="189" t="s">
        <v>232</v>
      </c>
      <c r="G144" s="36"/>
      <c r="H144" s="36"/>
      <c r="I144" s="190"/>
      <c r="J144" s="36"/>
      <c r="K144" s="36"/>
      <c r="L144" s="39"/>
      <c r="M144" s="191"/>
      <c r="N144" s="192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131</v>
      </c>
      <c r="AU144" s="17" t="s">
        <v>85</v>
      </c>
    </row>
    <row r="145" spans="1:65" s="13" customFormat="1" ht="11.25">
      <c r="B145" s="193"/>
      <c r="C145" s="194"/>
      <c r="D145" s="195" t="s">
        <v>133</v>
      </c>
      <c r="E145" s="196" t="s">
        <v>27</v>
      </c>
      <c r="F145" s="197" t="s">
        <v>233</v>
      </c>
      <c r="G145" s="194"/>
      <c r="H145" s="198">
        <v>137</v>
      </c>
      <c r="I145" s="199"/>
      <c r="J145" s="194"/>
      <c r="K145" s="194"/>
      <c r="L145" s="200"/>
      <c r="M145" s="201"/>
      <c r="N145" s="202"/>
      <c r="O145" s="202"/>
      <c r="P145" s="202"/>
      <c r="Q145" s="202"/>
      <c r="R145" s="202"/>
      <c r="S145" s="202"/>
      <c r="T145" s="203"/>
      <c r="AT145" s="204" t="s">
        <v>133</v>
      </c>
      <c r="AU145" s="204" t="s">
        <v>85</v>
      </c>
      <c r="AV145" s="13" t="s">
        <v>85</v>
      </c>
      <c r="AW145" s="13" t="s">
        <v>34</v>
      </c>
      <c r="AX145" s="13" t="s">
        <v>82</v>
      </c>
      <c r="AY145" s="204" t="s">
        <v>123</v>
      </c>
    </row>
    <row r="146" spans="1:65" s="2" customFormat="1" ht="24.2" customHeight="1">
      <c r="A146" s="34"/>
      <c r="B146" s="35"/>
      <c r="C146" s="174" t="s">
        <v>234</v>
      </c>
      <c r="D146" s="174" t="s">
        <v>125</v>
      </c>
      <c r="E146" s="175" t="s">
        <v>235</v>
      </c>
      <c r="F146" s="176" t="s">
        <v>236</v>
      </c>
      <c r="G146" s="177" t="s">
        <v>143</v>
      </c>
      <c r="H146" s="178">
        <v>6</v>
      </c>
      <c r="I146" s="179"/>
      <c r="J146" s="180">
        <f>ROUND(I146*H146,2)</f>
        <v>0</v>
      </c>
      <c r="K146" s="181"/>
      <c r="L146" s="39"/>
      <c r="M146" s="182" t="s">
        <v>27</v>
      </c>
      <c r="N146" s="183" t="s">
        <v>45</v>
      </c>
      <c r="O146" s="64"/>
      <c r="P146" s="184">
        <f>O146*H146</f>
        <v>0</v>
      </c>
      <c r="Q146" s="184">
        <v>0.14066999999999999</v>
      </c>
      <c r="R146" s="184">
        <f>Q146*H146</f>
        <v>0.84401999999999999</v>
      </c>
      <c r="S146" s="184">
        <v>0</v>
      </c>
      <c r="T146" s="185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6" t="s">
        <v>129</v>
      </c>
      <c r="AT146" s="186" t="s">
        <v>125</v>
      </c>
      <c r="AU146" s="186" t="s">
        <v>85</v>
      </c>
      <c r="AY146" s="17" t="s">
        <v>123</v>
      </c>
      <c r="BE146" s="187">
        <f>IF(N146="základní",J146,0)</f>
        <v>0</v>
      </c>
      <c r="BF146" s="187">
        <f>IF(N146="snížená",J146,0)</f>
        <v>0</v>
      </c>
      <c r="BG146" s="187">
        <f>IF(N146="zákl. přenesená",J146,0)</f>
        <v>0</v>
      </c>
      <c r="BH146" s="187">
        <f>IF(N146="sníž. přenesená",J146,0)</f>
        <v>0</v>
      </c>
      <c r="BI146" s="187">
        <f>IF(N146="nulová",J146,0)</f>
        <v>0</v>
      </c>
      <c r="BJ146" s="17" t="s">
        <v>82</v>
      </c>
      <c r="BK146" s="187">
        <f>ROUND(I146*H146,2)</f>
        <v>0</v>
      </c>
      <c r="BL146" s="17" t="s">
        <v>129</v>
      </c>
      <c r="BM146" s="186" t="s">
        <v>237</v>
      </c>
    </row>
    <row r="147" spans="1:65" s="2" customFormat="1" ht="11.25">
      <c r="A147" s="34"/>
      <c r="B147" s="35"/>
      <c r="C147" s="36"/>
      <c r="D147" s="188" t="s">
        <v>131</v>
      </c>
      <c r="E147" s="36"/>
      <c r="F147" s="189" t="s">
        <v>238</v>
      </c>
      <c r="G147" s="36"/>
      <c r="H147" s="36"/>
      <c r="I147" s="190"/>
      <c r="J147" s="36"/>
      <c r="K147" s="36"/>
      <c r="L147" s="39"/>
      <c r="M147" s="191"/>
      <c r="N147" s="192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131</v>
      </c>
      <c r="AU147" s="17" t="s">
        <v>85</v>
      </c>
    </row>
    <row r="148" spans="1:65" s="13" customFormat="1" ht="11.25">
      <c r="B148" s="193"/>
      <c r="C148" s="194"/>
      <c r="D148" s="195" t="s">
        <v>133</v>
      </c>
      <c r="E148" s="196" t="s">
        <v>27</v>
      </c>
      <c r="F148" s="197" t="s">
        <v>146</v>
      </c>
      <c r="G148" s="194"/>
      <c r="H148" s="198">
        <v>6</v>
      </c>
      <c r="I148" s="199"/>
      <c r="J148" s="194"/>
      <c r="K148" s="194"/>
      <c r="L148" s="200"/>
      <c r="M148" s="201"/>
      <c r="N148" s="202"/>
      <c r="O148" s="202"/>
      <c r="P148" s="202"/>
      <c r="Q148" s="202"/>
      <c r="R148" s="202"/>
      <c r="S148" s="202"/>
      <c r="T148" s="203"/>
      <c r="AT148" s="204" t="s">
        <v>133</v>
      </c>
      <c r="AU148" s="204" t="s">
        <v>85</v>
      </c>
      <c r="AV148" s="13" t="s">
        <v>85</v>
      </c>
      <c r="AW148" s="13" t="s">
        <v>34</v>
      </c>
      <c r="AX148" s="13" t="s">
        <v>82</v>
      </c>
      <c r="AY148" s="204" t="s">
        <v>123</v>
      </c>
    </row>
    <row r="149" spans="1:65" s="2" customFormat="1" ht="16.5" customHeight="1">
      <c r="A149" s="34"/>
      <c r="B149" s="35"/>
      <c r="C149" s="217" t="s">
        <v>7</v>
      </c>
      <c r="D149" s="217" t="s">
        <v>239</v>
      </c>
      <c r="E149" s="218" t="s">
        <v>240</v>
      </c>
      <c r="F149" s="219" t="s">
        <v>241</v>
      </c>
      <c r="G149" s="220" t="s">
        <v>143</v>
      </c>
      <c r="H149" s="221">
        <v>2.04</v>
      </c>
      <c r="I149" s="222"/>
      <c r="J149" s="223">
        <f>ROUND(I149*H149,2)</f>
        <v>0</v>
      </c>
      <c r="K149" s="224"/>
      <c r="L149" s="225"/>
      <c r="M149" s="226" t="s">
        <v>27</v>
      </c>
      <c r="N149" s="227" t="s">
        <v>45</v>
      </c>
      <c r="O149" s="64"/>
      <c r="P149" s="184">
        <f>O149*H149</f>
        <v>0</v>
      </c>
      <c r="Q149" s="184">
        <v>5.7000000000000002E-2</v>
      </c>
      <c r="R149" s="184">
        <f>Q149*H149</f>
        <v>0.11628000000000001</v>
      </c>
      <c r="S149" s="184">
        <v>0</v>
      </c>
      <c r="T149" s="185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6" t="s">
        <v>166</v>
      </c>
      <c r="AT149" s="186" t="s">
        <v>239</v>
      </c>
      <c r="AU149" s="186" t="s">
        <v>85</v>
      </c>
      <c r="AY149" s="17" t="s">
        <v>123</v>
      </c>
      <c r="BE149" s="187">
        <f>IF(N149="základní",J149,0)</f>
        <v>0</v>
      </c>
      <c r="BF149" s="187">
        <f>IF(N149="snížená",J149,0)</f>
        <v>0</v>
      </c>
      <c r="BG149" s="187">
        <f>IF(N149="zákl. přenesená",J149,0)</f>
        <v>0</v>
      </c>
      <c r="BH149" s="187">
        <f>IF(N149="sníž. přenesená",J149,0)</f>
        <v>0</v>
      </c>
      <c r="BI149" s="187">
        <f>IF(N149="nulová",J149,0)</f>
        <v>0</v>
      </c>
      <c r="BJ149" s="17" t="s">
        <v>82</v>
      </c>
      <c r="BK149" s="187">
        <f>ROUND(I149*H149,2)</f>
        <v>0</v>
      </c>
      <c r="BL149" s="17" t="s">
        <v>129</v>
      </c>
      <c r="BM149" s="186" t="s">
        <v>242</v>
      </c>
    </row>
    <row r="150" spans="1:65" s="13" customFormat="1" ht="11.25">
      <c r="B150" s="193"/>
      <c r="C150" s="194"/>
      <c r="D150" s="195" t="s">
        <v>133</v>
      </c>
      <c r="E150" s="196" t="s">
        <v>27</v>
      </c>
      <c r="F150" s="197" t="s">
        <v>85</v>
      </c>
      <c r="G150" s="194"/>
      <c r="H150" s="198">
        <v>2</v>
      </c>
      <c r="I150" s="199"/>
      <c r="J150" s="194"/>
      <c r="K150" s="194"/>
      <c r="L150" s="200"/>
      <c r="M150" s="201"/>
      <c r="N150" s="202"/>
      <c r="O150" s="202"/>
      <c r="P150" s="202"/>
      <c r="Q150" s="202"/>
      <c r="R150" s="202"/>
      <c r="S150" s="202"/>
      <c r="T150" s="203"/>
      <c r="AT150" s="204" t="s">
        <v>133</v>
      </c>
      <c r="AU150" s="204" t="s">
        <v>85</v>
      </c>
      <c r="AV150" s="13" t="s">
        <v>85</v>
      </c>
      <c r="AW150" s="13" t="s">
        <v>34</v>
      </c>
      <c r="AX150" s="13" t="s">
        <v>82</v>
      </c>
      <c r="AY150" s="204" t="s">
        <v>123</v>
      </c>
    </row>
    <row r="151" spans="1:65" s="13" customFormat="1" ht="11.25">
      <c r="B151" s="193"/>
      <c r="C151" s="194"/>
      <c r="D151" s="195" t="s">
        <v>133</v>
      </c>
      <c r="E151" s="194"/>
      <c r="F151" s="197" t="s">
        <v>243</v>
      </c>
      <c r="G151" s="194"/>
      <c r="H151" s="198">
        <v>2.04</v>
      </c>
      <c r="I151" s="199"/>
      <c r="J151" s="194"/>
      <c r="K151" s="194"/>
      <c r="L151" s="200"/>
      <c r="M151" s="201"/>
      <c r="N151" s="202"/>
      <c r="O151" s="202"/>
      <c r="P151" s="202"/>
      <c r="Q151" s="202"/>
      <c r="R151" s="202"/>
      <c r="S151" s="202"/>
      <c r="T151" s="203"/>
      <c r="AT151" s="204" t="s">
        <v>133</v>
      </c>
      <c r="AU151" s="204" t="s">
        <v>85</v>
      </c>
      <c r="AV151" s="13" t="s">
        <v>85</v>
      </c>
      <c r="AW151" s="13" t="s">
        <v>4</v>
      </c>
      <c r="AX151" s="13" t="s">
        <v>82</v>
      </c>
      <c r="AY151" s="204" t="s">
        <v>123</v>
      </c>
    </row>
    <row r="152" spans="1:65" s="2" customFormat="1" ht="21.75" customHeight="1">
      <c r="A152" s="34"/>
      <c r="B152" s="35"/>
      <c r="C152" s="174" t="s">
        <v>244</v>
      </c>
      <c r="D152" s="174" t="s">
        <v>125</v>
      </c>
      <c r="E152" s="175" t="s">
        <v>245</v>
      </c>
      <c r="F152" s="176" t="s">
        <v>246</v>
      </c>
      <c r="G152" s="177" t="s">
        <v>143</v>
      </c>
      <c r="H152" s="178">
        <v>180</v>
      </c>
      <c r="I152" s="179"/>
      <c r="J152" s="180">
        <f>ROUND(I152*H152,2)</f>
        <v>0</v>
      </c>
      <c r="K152" s="181"/>
      <c r="L152" s="39"/>
      <c r="M152" s="182" t="s">
        <v>27</v>
      </c>
      <c r="N152" s="183" t="s">
        <v>45</v>
      </c>
      <c r="O152" s="64"/>
      <c r="P152" s="184">
        <f>O152*H152</f>
        <v>0</v>
      </c>
      <c r="Q152" s="184">
        <v>0</v>
      </c>
      <c r="R152" s="184">
        <f>Q152*H152</f>
        <v>0</v>
      </c>
      <c r="S152" s="184">
        <v>0</v>
      </c>
      <c r="T152" s="185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6" t="s">
        <v>129</v>
      </c>
      <c r="AT152" s="186" t="s">
        <v>125</v>
      </c>
      <c r="AU152" s="186" t="s">
        <v>85</v>
      </c>
      <c r="AY152" s="17" t="s">
        <v>123</v>
      </c>
      <c r="BE152" s="187">
        <f>IF(N152="základní",J152,0)</f>
        <v>0</v>
      </c>
      <c r="BF152" s="187">
        <f>IF(N152="snížená",J152,0)</f>
        <v>0</v>
      </c>
      <c r="BG152" s="187">
        <f>IF(N152="zákl. přenesená",J152,0)</f>
        <v>0</v>
      </c>
      <c r="BH152" s="187">
        <f>IF(N152="sníž. přenesená",J152,0)</f>
        <v>0</v>
      </c>
      <c r="BI152" s="187">
        <f>IF(N152="nulová",J152,0)</f>
        <v>0</v>
      </c>
      <c r="BJ152" s="17" t="s">
        <v>82</v>
      </c>
      <c r="BK152" s="187">
        <f>ROUND(I152*H152,2)</f>
        <v>0</v>
      </c>
      <c r="BL152" s="17" t="s">
        <v>129</v>
      </c>
      <c r="BM152" s="186" t="s">
        <v>247</v>
      </c>
    </row>
    <row r="153" spans="1:65" s="2" customFormat="1" ht="11.25">
      <c r="A153" s="34"/>
      <c r="B153" s="35"/>
      <c r="C153" s="36"/>
      <c r="D153" s="188" t="s">
        <v>131</v>
      </c>
      <c r="E153" s="36"/>
      <c r="F153" s="189" t="s">
        <v>248</v>
      </c>
      <c r="G153" s="36"/>
      <c r="H153" s="36"/>
      <c r="I153" s="190"/>
      <c r="J153" s="36"/>
      <c r="K153" s="36"/>
      <c r="L153" s="39"/>
      <c r="M153" s="191"/>
      <c r="N153" s="192"/>
      <c r="O153" s="64"/>
      <c r="P153" s="64"/>
      <c r="Q153" s="64"/>
      <c r="R153" s="64"/>
      <c r="S153" s="64"/>
      <c r="T153" s="65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131</v>
      </c>
      <c r="AU153" s="17" t="s">
        <v>85</v>
      </c>
    </row>
    <row r="154" spans="1:65" s="13" customFormat="1" ht="11.25">
      <c r="B154" s="193"/>
      <c r="C154" s="194"/>
      <c r="D154" s="195" t="s">
        <v>133</v>
      </c>
      <c r="E154" s="196" t="s">
        <v>27</v>
      </c>
      <c r="F154" s="197" t="s">
        <v>249</v>
      </c>
      <c r="G154" s="194"/>
      <c r="H154" s="198">
        <v>180</v>
      </c>
      <c r="I154" s="199"/>
      <c r="J154" s="194"/>
      <c r="K154" s="194"/>
      <c r="L154" s="200"/>
      <c r="M154" s="201"/>
      <c r="N154" s="202"/>
      <c r="O154" s="202"/>
      <c r="P154" s="202"/>
      <c r="Q154" s="202"/>
      <c r="R154" s="202"/>
      <c r="S154" s="202"/>
      <c r="T154" s="203"/>
      <c r="AT154" s="204" t="s">
        <v>133</v>
      </c>
      <c r="AU154" s="204" t="s">
        <v>85</v>
      </c>
      <c r="AV154" s="13" t="s">
        <v>85</v>
      </c>
      <c r="AW154" s="13" t="s">
        <v>34</v>
      </c>
      <c r="AX154" s="13" t="s">
        <v>82</v>
      </c>
      <c r="AY154" s="204" t="s">
        <v>123</v>
      </c>
    </row>
    <row r="155" spans="1:65" s="2" customFormat="1" ht="24.2" customHeight="1">
      <c r="A155" s="34"/>
      <c r="B155" s="35"/>
      <c r="C155" s="174" t="s">
        <v>250</v>
      </c>
      <c r="D155" s="174" t="s">
        <v>125</v>
      </c>
      <c r="E155" s="175" t="s">
        <v>251</v>
      </c>
      <c r="F155" s="176" t="s">
        <v>252</v>
      </c>
      <c r="G155" s="177" t="s">
        <v>143</v>
      </c>
      <c r="H155" s="178">
        <v>180</v>
      </c>
      <c r="I155" s="179"/>
      <c r="J155" s="180">
        <f>ROUND(I155*H155,2)</f>
        <v>0</v>
      </c>
      <c r="K155" s="181"/>
      <c r="L155" s="39"/>
      <c r="M155" s="182" t="s">
        <v>27</v>
      </c>
      <c r="N155" s="183" t="s">
        <v>45</v>
      </c>
      <c r="O155" s="64"/>
      <c r="P155" s="184">
        <f>O155*H155</f>
        <v>0</v>
      </c>
      <c r="Q155" s="184">
        <v>6.0000000000000002E-5</v>
      </c>
      <c r="R155" s="184">
        <f>Q155*H155</f>
        <v>1.0800000000000001E-2</v>
      </c>
      <c r="S155" s="184">
        <v>0</v>
      </c>
      <c r="T155" s="185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6" t="s">
        <v>129</v>
      </c>
      <c r="AT155" s="186" t="s">
        <v>125</v>
      </c>
      <c r="AU155" s="186" t="s">
        <v>85</v>
      </c>
      <c r="AY155" s="17" t="s">
        <v>123</v>
      </c>
      <c r="BE155" s="187">
        <f>IF(N155="základní",J155,0)</f>
        <v>0</v>
      </c>
      <c r="BF155" s="187">
        <f>IF(N155="snížená",J155,0)</f>
        <v>0</v>
      </c>
      <c r="BG155" s="187">
        <f>IF(N155="zákl. přenesená",J155,0)</f>
        <v>0</v>
      </c>
      <c r="BH155" s="187">
        <f>IF(N155="sníž. přenesená",J155,0)</f>
        <v>0</v>
      </c>
      <c r="BI155" s="187">
        <f>IF(N155="nulová",J155,0)</f>
        <v>0</v>
      </c>
      <c r="BJ155" s="17" t="s">
        <v>82</v>
      </c>
      <c r="BK155" s="187">
        <f>ROUND(I155*H155,2)</f>
        <v>0</v>
      </c>
      <c r="BL155" s="17" t="s">
        <v>129</v>
      </c>
      <c r="BM155" s="186" t="s">
        <v>253</v>
      </c>
    </row>
    <row r="156" spans="1:65" s="2" customFormat="1" ht="11.25">
      <c r="A156" s="34"/>
      <c r="B156" s="35"/>
      <c r="C156" s="36"/>
      <c r="D156" s="188" t="s">
        <v>131</v>
      </c>
      <c r="E156" s="36"/>
      <c r="F156" s="189" t="s">
        <v>254</v>
      </c>
      <c r="G156" s="36"/>
      <c r="H156" s="36"/>
      <c r="I156" s="190"/>
      <c r="J156" s="36"/>
      <c r="K156" s="36"/>
      <c r="L156" s="39"/>
      <c r="M156" s="191"/>
      <c r="N156" s="192"/>
      <c r="O156" s="64"/>
      <c r="P156" s="64"/>
      <c r="Q156" s="64"/>
      <c r="R156" s="64"/>
      <c r="S156" s="64"/>
      <c r="T156" s="65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131</v>
      </c>
      <c r="AU156" s="17" t="s">
        <v>85</v>
      </c>
    </row>
    <row r="157" spans="1:65" s="13" customFormat="1" ht="11.25">
      <c r="B157" s="193"/>
      <c r="C157" s="194"/>
      <c r="D157" s="195" t="s">
        <v>133</v>
      </c>
      <c r="E157" s="196" t="s">
        <v>27</v>
      </c>
      <c r="F157" s="197" t="s">
        <v>255</v>
      </c>
      <c r="G157" s="194"/>
      <c r="H157" s="198">
        <v>180</v>
      </c>
      <c r="I157" s="199"/>
      <c r="J157" s="194"/>
      <c r="K157" s="194"/>
      <c r="L157" s="200"/>
      <c r="M157" s="201"/>
      <c r="N157" s="202"/>
      <c r="O157" s="202"/>
      <c r="P157" s="202"/>
      <c r="Q157" s="202"/>
      <c r="R157" s="202"/>
      <c r="S157" s="202"/>
      <c r="T157" s="203"/>
      <c r="AT157" s="204" t="s">
        <v>133</v>
      </c>
      <c r="AU157" s="204" t="s">
        <v>85</v>
      </c>
      <c r="AV157" s="13" t="s">
        <v>85</v>
      </c>
      <c r="AW157" s="13" t="s">
        <v>34</v>
      </c>
      <c r="AX157" s="13" t="s">
        <v>74</v>
      </c>
      <c r="AY157" s="204" t="s">
        <v>123</v>
      </c>
    </row>
    <row r="158" spans="1:65" s="2" customFormat="1" ht="24.2" customHeight="1">
      <c r="A158" s="34"/>
      <c r="B158" s="35"/>
      <c r="C158" s="174" t="s">
        <v>256</v>
      </c>
      <c r="D158" s="174" t="s">
        <v>125</v>
      </c>
      <c r="E158" s="175" t="s">
        <v>257</v>
      </c>
      <c r="F158" s="176" t="s">
        <v>258</v>
      </c>
      <c r="G158" s="177" t="s">
        <v>143</v>
      </c>
      <c r="H158" s="178">
        <v>2074</v>
      </c>
      <c r="I158" s="179"/>
      <c r="J158" s="180">
        <f>ROUND(I158*H158,2)</f>
        <v>0</v>
      </c>
      <c r="K158" s="181"/>
      <c r="L158" s="39"/>
      <c r="M158" s="182" t="s">
        <v>27</v>
      </c>
      <c r="N158" s="183" t="s">
        <v>45</v>
      </c>
      <c r="O158" s="64"/>
      <c r="P158" s="184">
        <f>O158*H158</f>
        <v>0</v>
      </c>
      <c r="Q158" s="184">
        <v>0</v>
      </c>
      <c r="R158" s="184">
        <f>Q158*H158</f>
        <v>0</v>
      </c>
      <c r="S158" s="184">
        <v>0</v>
      </c>
      <c r="T158" s="185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6" t="s">
        <v>129</v>
      </c>
      <c r="AT158" s="186" t="s">
        <v>125</v>
      </c>
      <c r="AU158" s="186" t="s">
        <v>85</v>
      </c>
      <c r="AY158" s="17" t="s">
        <v>123</v>
      </c>
      <c r="BE158" s="187">
        <f>IF(N158="základní",J158,0)</f>
        <v>0</v>
      </c>
      <c r="BF158" s="187">
        <f>IF(N158="snížená",J158,0)</f>
        <v>0</v>
      </c>
      <c r="BG158" s="187">
        <f>IF(N158="zákl. přenesená",J158,0)</f>
        <v>0</v>
      </c>
      <c r="BH158" s="187">
        <f>IF(N158="sníž. přenesená",J158,0)</f>
        <v>0</v>
      </c>
      <c r="BI158" s="187">
        <f>IF(N158="nulová",J158,0)</f>
        <v>0</v>
      </c>
      <c r="BJ158" s="17" t="s">
        <v>82</v>
      </c>
      <c r="BK158" s="187">
        <f>ROUND(I158*H158,2)</f>
        <v>0</v>
      </c>
      <c r="BL158" s="17" t="s">
        <v>129</v>
      </c>
      <c r="BM158" s="186" t="s">
        <v>259</v>
      </c>
    </row>
    <row r="159" spans="1:65" s="2" customFormat="1" ht="11.25">
      <c r="A159" s="34"/>
      <c r="B159" s="35"/>
      <c r="C159" s="36"/>
      <c r="D159" s="188" t="s">
        <v>131</v>
      </c>
      <c r="E159" s="36"/>
      <c r="F159" s="189" t="s">
        <v>260</v>
      </c>
      <c r="G159" s="36"/>
      <c r="H159" s="36"/>
      <c r="I159" s="190"/>
      <c r="J159" s="36"/>
      <c r="K159" s="36"/>
      <c r="L159" s="39"/>
      <c r="M159" s="191"/>
      <c r="N159" s="192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131</v>
      </c>
      <c r="AU159" s="17" t="s">
        <v>85</v>
      </c>
    </row>
    <row r="160" spans="1:65" s="13" customFormat="1" ht="11.25">
      <c r="B160" s="193"/>
      <c r="C160" s="194"/>
      <c r="D160" s="195" t="s">
        <v>133</v>
      </c>
      <c r="E160" s="196" t="s">
        <v>27</v>
      </c>
      <c r="F160" s="197" t="s">
        <v>261</v>
      </c>
      <c r="G160" s="194"/>
      <c r="H160" s="198">
        <v>2074</v>
      </c>
      <c r="I160" s="199"/>
      <c r="J160" s="194"/>
      <c r="K160" s="194"/>
      <c r="L160" s="200"/>
      <c r="M160" s="201"/>
      <c r="N160" s="202"/>
      <c r="O160" s="202"/>
      <c r="P160" s="202"/>
      <c r="Q160" s="202"/>
      <c r="R160" s="202"/>
      <c r="S160" s="202"/>
      <c r="T160" s="203"/>
      <c r="AT160" s="204" t="s">
        <v>133</v>
      </c>
      <c r="AU160" s="204" t="s">
        <v>85</v>
      </c>
      <c r="AV160" s="13" t="s">
        <v>85</v>
      </c>
      <c r="AW160" s="13" t="s">
        <v>34</v>
      </c>
      <c r="AX160" s="13" t="s">
        <v>82</v>
      </c>
      <c r="AY160" s="204" t="s">
        <v>123</v>
      </c>
    </row>
    <row r="161" spans="1:65" s="2" customFormat="1" ht="16.5" customHeight="1">
      <c r="A161" s="34"/>
      <c r="B161" s="35"/>
      <c r="C161" s="174" t="s">
        <v>262</v>
      </c>
      <c r="D161" s="174" t="s">
        <v>125</v>
      </c>
      <c r="E161" s="175" t="s">
        <v>263</v>
      </c>
      <c r="F161" s="176" t="s">
        <v>264</v>
      </c>
      <c r="G161" s="177" t="s">
        <v>143</v>
      </c>
      <c r="H161" s="178">
        <v>60</v>
      </c>
      <c r="I161" s="179"/>
      <c r="J161" s="180">
        <f>ROUND(I161*H161,2)</f>
        <v>0</v>
      </c>
      <c r="K161" s="181"/>
      <c r="L161" s="39"/>
      <c r="M161" s="182" t="s">
        <v>27</v>
      </c>
      <c r="N161" s="183" t="s">
        <v>45</v>
      </c>
      <c r="O161" s="64"/>
      <c r="P161" s="184">
        <f>O161*H161</f>
        <v>0</v>
      </c>
      <c r="Q161" s="184">
        <v>0</v>
      </c>
      <c r="R161" s="184">
        <f>Q161*H161</f>
        <v>0</v>
      </c>
      <c r="S161" s="184">
        <v>0</v>
      </c>
      <c r="T161" s="185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6" t="s">
        <v>129</v>
      </c>
      <c r="AT161" s="186" t="s">
        <v>125</v>
      </c>
      <c r="AU161" s="186" t="s">
        <v>85</v>
      </c>
      <c r="AY161" s="17" t="s">
        <v>123</v>
      </c>
      <c r="BE161" s="187">
        <f>IF(N161="základní",J161,0)</f>
        <v>0</v>
      </c>
      <c r="BF161" s="187">
        <f>IF(N161="snížená",J161,0)</f>
        <v>0</v>
      </c>
      <c r="BG161" s="187">
        <f>IF(N161="zákl. přenesená",J161,0)</f>
        <v>0</v>
      </c>
      <c r="BH161" s="187">
        <f>IF(N161="sníž. přenesená",J161,0)</f>
        <v>0</v>
      </c>
      <c r="BI161" s="187">
        <f>IF(N161="nulová",J161,0)</f>
        <v>0</v>
      </c>
      <c r="BJ161" s="17" t="s">
        <v>82</v>
      </c>
      <c r="BK161" s="187">
        <f>ROUND(I161*H161,2)</f>
        <v>0</v>
      </c>
      <c r="BL161" s="17" t="s">
        <v>129</v>
      </c>
      <c r="BM161" s="186" t="s">
        <v>265</v>
      </c>
    </row>
    <row r="162" spans="1:65" s="2" customFormat="1" ht="11.25">
      <c r="A162" s="34"/>
      <c r="B162" s="35"/>
      <c r="C162" s="36"/>
      <c r="D162" s="188" t="s">
        <v>131</v>
      </c>
      <c r="E162" s="36"/>
      <c r="F162" s="189" t="s">
        <v>266</v>
      </c>
      <c r="G162" s="36"/>
      <c r="H162" s="36"/>
      <c r="I162" s="190"/>
      <c r="J162" s="36"/>
      <c r="K162" s="36"/>
      <c r="L162" s="39"/>
      <c r="M162" s="191"/>
      <c r="N162" s="192"/>
      <c r="O162" s="64"/>
      <c r="P162" s="64"/>
      <c r="Q162" s="64"/>
      <c r="R162" s="64"/>
      <c r="S162" s="64"/>
      <c r="T162" s="65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131</v>
      </c>
      <c r="AU162" s="17" t="s">
        <v>85</v>
      </c>
    </row>
    <row r="163" spans="1:65" s="13" customFormat="1" ht="11.25">
      <c r="B163" s="193"/>
      <c r="C163" s="194"/>
      <c r="D163" s="195" t="s">
        <v>133</v>
      </c>
      <c r="E163" s="196" t="s">
        <v>27</v>
      </c>
      <c r="F163" s="197" t="s">
        <v>267</v>
      </c>
      <c r="G163" s="194"/>
      <c r="H163" s="198">
        <v>60</v>
      </c>
      <c r="I163" s="199"/>
      <c r="J163" s="194"/>
      <c r="K163" s="194"/>
      <c r="L163" s="200"/>
      <c r="M163" s="201"/>
      <c r="N163" s="202"/>
      <c r="O163" s="202"/>
      <c r="P163" s="202"/>
      <c r="Q163" s="202"/>
      <c r="R163" s="202"/>
      <c r="S163" s="202"/>
      <c r="T163" s="203"/>
      <c r="AT163" s="204" t="s">
        <v>133</v>
      </c>
      <c r="AU163" s="204" t="s">
        <v>85</v>
      </c>
      <c r="AV163" s="13" t="s">
        <v>85</v>
      </c>
      <c r="AW163" s="13" t="s">
        <v>34</v>
      </c>
      <c r="AX163" s="13" t="s">
        <v>82</v>
      </c>
      <c r="AY163" s="204" t="s">
        <v>123</v>
      </c>
    </row>
    <row r="164" spans="1:65" s="2" customFormat="1" ht="16.5" customHeight="1">
      <c r="A164" s="34"/>
      <c r="B164" s="35"/>
      <c r="C164" s="174" t="s">
        <v>268</v>
      </c>
      <c r="D164" s="174" t="s">
        <v>125</v>
      </c>
      <c r="E164" s="175" t="s">
        <v>269</v>
      </c>
      <c r="F164" s="176" t="s">
        <v>270</v>
      </c>
      <c r="G164" s="177" t="s">
        <v>143</v>
      </c>
      <c r="H164" s="178">
        <v>120</v>
      </c>
      <c r="I164" s="179"/>
      <c r="J164" s="180">
        <f>ROUND(I164*H164,2)</f>
        <v>0</v>
      </c>
      <c r="K164" s="181"/>
      <c r="L164" s="39"/>
      <c r="M164" s="182" t="s">
        <v>27</v>
      </c>
      <c r="N164" s="183" t="s">
        <v>45</v>
      </c>
      <c r="O164" s="64"/>
      <c r="P164" s="184">
        <f>O164*H164</f>
        <v>0</v>
      </c>
      <c r="Q164" s="184">
        <v>0</v>
      </c>
      <c r="R164" s="184">
        <f>Q164*H164</f>
        <v>0</v>
      </c>
      <c r="S164" s="184">
        <v>0</v>
      </c>
      <c r="T164" s="185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6" t="s">
        <v>129</v>
      </c>
      <c r="AT164" s="186" t="s">
        <v>125</v>
      </c>
      <c r="AU164" s="186" t="s">
        <v>85</v>
      </c>
      <c r="AY164" s="17" t="s">
        <v>123</v>
      </c>
      <c r="BE164" s="187">
        <f>IF(N164="základní",J164,0)</f>
        <v>0</v>
      </c>
      <c r="BF164" s="187">
        <f>IF(N164="snížená",J164,0)</f>
        <v>0</v>
      </c>
      <c r="BG164" s="187">
        <f>IF(N164="zákl. přenesená",J164,0)</f>
        <v>0</v>
      </c>
      <c r="BH164" s="187">
        <f>IF(N164="sníž. přenesená",J164,0)</f>
        <v>0</v>
      </c>
      <c r="BI164" s="187">
        <f>IF(N164="nulová",J164,0)</f>
        <v>0</v>
      </c>
      <c r="BJ164" s="17" t="s">
        <v>82</v>
      </c>
      <c r="BK164" s="187">
        <f>ROUND(I164*H164,2)</f>
        <v>0</v>
      </c>
      <c r="BL164" s="17" t="s">
        <v>129</v>
      </c>
      <c r="BM164" s="186" t="s">
        <v>271</v>
      </c>
    </row>
    <row r="165" spans="1:65" s="2" customFormat="1" ht="11.25">
      <c r="A165" s="34"/>
      <c r="B165" s="35"/>
      <c r="C165" s="36"/>
      <c r="D165" s="188" t="s">
        <v>131</v>
      </c>
      <c r="E165" s="36"/>
      <c r="F165" s="189" t="s">
        <v>272</v>
      </c>
      <c r="G165" s="36"/>
      <c r="H165" s="36"/>
      <c r="I165" s="190"/>
      <c r="J165" s="36"/>
      <c r="K165" s="36"/>
      <c r="L165" s="39"/>
      <c r="M165" s="191"/>
      <c r="N165" s="192"/>
      <c r="O165" s="64"/>
      <c r="P165" s="64"/>
      <c r="Q165" s="64"/>
      <c r="R165" s="64"/>
      <c r="S165" s="64"/>
      <c r="T165" s="65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131</v>
      </c>
      <c r="AU165" s="17" t="s">
        <v>85</v>
      </c>
    </row>
    <row r="166" spans="1:65" s="13" customFormat="1" ht="11.25">
      <c r="B166" s="193"/>
      <c r="C166" s="194"/>
      <c r="D166" s="195" t="s">
        <v>133</v>
      </c>
      <c r="E166" s="196" t="s">
        <v>27</v>
      </c>
      <c r="F166" s="197" t="s">
        <v>273</v>
      </c>
      <c r="G166" s="194"/>
      <c r="H166" s="198">
        <v>120</v>
      </c>
      <c r="I166" s="199"/>
      <c r="J166" s="194"/>
      <c r="K166" s="194"/>
      <c r="L166" s="200"/>
      <c r="M166" s="201"/>
      <c r="N166" s="202"/>
      <c r="O166" s="202"/>
      <c r="P166" s="202"/>
      <c r="Q166" s="202"/>
      <c r="R166" s="202"/>
      <c r="S166" s="202"/>
      <c r="T166" s="203"/>
      <c r="AT166" s="204" t="s">
        <v>133</v>
      </c>
      <c r="AU166" s="204" t="s">
        <v>85</v>
      </c>
      <c r="AV166" s="13" t="s">
        <v>85</v>
      </c>
      <c r="AW166" s="13" t="s">
        <v>34</v>
      </c>
      <c r="AX166" s="13" t="s">
        <v>82</v>
      </c>
      <c r="AY166" s="204" t="s">
        <v>123</v>
      </c>
    </row>
    <row r="167" spans="1:65" s="2" customFormat="1" ht="33" customHeight="1">
      <c r="A167" s="34"/>
      <c r="B167" s="35"/>
      <c r="C167" s="174" t="s">
        <v>274</v>
      </c>
      <c r="D167" s="174" t="s">
        <v>125</v>
      </c>
      <c r="E167" s="175" t="s">
        <v>275</v>
      </c>
      <c r="F167" s="176" t="s">
        <v>276</v>
      </c>
      <c r="G167" s="177" t="s">
        <v>128</v>
      </c>
      <c r="H167" s="178">
        <v>2958</v>
      </c>
      <c r="I167" s="179"/>
      <c r="J167" s="180">
        <f>ROUND(I167*H167,2)</f>
        <v>0</v>
      </c>
      <c r="K167" s="181"/>
      <c r="L167" s="39"/>
      <c r="M167" s="182" t="s">
        <v>27</v>
      </c>
      <c r="N167" s="183" t="s">
        <v>45</v>
      </c>
      <c r="O167" s="64"/>
      <c r="P167" s="184">
        <f>O167*H167</f>
        <v>0</v>
      </c>
      <c r="Q167" s="184">
        <v>0</v>
      </c>
      <c r="R167" s="184">
        <f>Q167*H167</f>
        <v>0</v>
      </c>
      <c r="S167" s="184">
        <v>0.02</v>
      </c>
      <c r="T167" s="185">
        <f>S167*H167</f>
        <v>59.160000000000004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6" t="s">
        <v>129</v>
      </c>
      <c r="AT167" s="186" t="s">
        <v>125</v>
      </c>
      <c r="AU167" s="186" t="s">
        <v>85</v>
      </c>
      <c r="AY167" s="17" t="s">
        <v>123</v>
      </c>
      <c r="BE167" s="187">
        <f>IF(N167="základní",J167,0)</f>
        <v>0</v>
      </c>
      <c r="BF167" s="187">
        <f>IF(N167="snížená",J167,0)</f>
        <v>0</v>
      </c>
      <c r="BG167" s="187">
        <f>IF(N167="zákl. přenesená",J167,0)</f>
        <v>0</v>
      </c>
      <c r="BH167" s="187">
        <f>IF(N167="sníž. přenesená",J167,0)</f>
        <v>0</v>
      </c>
      <c r="BI167" s="187">
        <f>IF(N167="nulová",J167,0)</f>
        <v>0</v>
      </c>
      <c r="BJ167" s="17" t="s">
        <v>82</v>
      </c>
      <c r="BK167" s="187">
        <f>ROUND(I167*H167,2)</f>
        <v>0</v>
      </c>
      <c r="BL167" s="17" t="s">
        <v>129</v>
      </c>
      <c r="BM167" s="186" t="s">
        <v>277</v>
      </c>
    </row>
    <row r="168" spans="1:65" s="13" customFormat="1" ht="11.25">
      <c r="B168" s="193"/>
      <c r="C168" s="194"/>
      <c r="D168" s="195" t="s">
        <v>133</v>
      </c>
      <c r="E168" s="196" t="s">
        <v>27</v>
      </c>
      <c r="F168" s="197" t="s">
        <v>139</v>
      </c>
      <c r="G168" s="194"/>
      <c r="H168" s="198">
        <v>2958</v>
      </c>
      <c r="I168" s="199"/>
      <c r="J168" s="194"/>
      <c r="K168" s="194"/>
      <c r="L168" s="200"/>
      <c r="M168" s="201"/>
      <c r="N168" s="202"/>
      <c r="O168" s="202"/>
      <c r="P168" s="202"/>
      <c r="Q168" s="202"/>
      <c r="R168" s="202"/>
      <c r="S168" s="202"/>
      <c r="T168" s="203"/>
      <c r="AT168" s="204" t="s">
        <v>133</v>
      </c>
      <c r="AU168" s="204" t="s">
        <v>85</v>
      </c>
      <c r="AV168" s="13" t="s">
        <v>85</v>
      </c>
      <c r="AW168" s="13" t="s">
        <v>34</v>
      </c>
      <c r="AX168" s="13" t="s">
        <v>82</v>
      </c>
      <c r="AY168" s="204" t="s">
        <v>123</v>
      </c>
    </row>
    <row r="169" spans="1:65" s="12" customFormat="1" ht="20.85" customHeight="1">
      <c r="B169" s="158"/>
      <c r="C169" s="159"/>
      <c r="D169" s="160" t="s">
        <v>73</v>
      </c>
      <c r="E169" s="172" t="s">
        <v>278</v>
      </c>
      <c r="F169" s="172" t="s">
        <v>279</v>
      </c>
      <c r="G169" s="159"/>
      <c r="H169" s="159"/>
      <c r="I169" s="162"/>
      <c r="J169" s="173">
        <f>BK169</f>
        <v>0</v>
      </c>
      <c r="K169" s="159"/>
      <c r="L169" s="164"/>
      <c r="M169" s="165"/>
      <c r="N169" s="166"/>
      <c r="O169" s="166"/>
      <c r="P169" s="167">
        <f>SUM(P170:P172)</f>
        <v>0</v>
      </c>
      <c r="Q169" s="166"/>
      <c r="R169" s="167">
        <f>SUM(R170:R172)</f>
        <v>0</v>
      </c>
      <c r="S169" s="166"/>
      <c r="T169" s="168">
        <f>SUM(T170:T172)</f>
        <v>0</v>
      </c>
      <c r="AR169" s="169" t="s">
        <v>82</v>
      </c>
      <c r="AT169" s="170" t="s">
        <v>73</v>
      </c>
      <c r="AU169" s="170" t="s">
        <v>85</v>
      </c>
      <c r="AY169" s="169" t="s">
        <v>123</v>
      </c>
      <c r="BK169" s="171">
        <f>SUM(BK170:BK172)</f>
        <v>0</v>
      </c>
    </row>
    <row r="170" spans="1:65" s="2" customFormat="1" ht="24.2" customHeight="1">
      <c r="A170" s="34"/>
      <c r="B170" s="35"/>
      <c r="C170" s="174" t="s">
        <v>280</v>
      </c>
      <c r="D170" s="174" t="s">
        <v>125</v>
      </c>
      <c r="E170" s="175" t="s">
        <v>281</v>
      </c>
      <c r="F170" s="176" t="s">
        <v>282</v>
      </c>
      <c r="G170" s="177" t="s">
        <v>283</v>
      </c>
      <c r="H170" s="178">
        <v>22.35</v>
      </c>
      <c r="I170" s="179"/>
      <c r="J170" s="180">
        <f>ROUND(I170*H170,2)</f>
        <v>0</v>
      </c>
      <c r="K170" s="181"/>
      <c r="L170" s="39"/>
      <c r="M170" s="182" t="s">
        <v>27</v>
      </c>
      <c r="N170" s="183" t="s">
        <v>45</v>
      </c>
      <c r="O170" s="64"/>
      <c r="P170" s="184">
        <f>O170*H170</f>
        <v>0</v>
      </c>
      <c r="Q170" s="184">
        <v>0</v>
      </c>
      <c r="R170" s="184">
        <f>Q170*H170</f>
        <v>0</v>
      </c>
      <c r="S170" s="184">
        <v>0</v>
      </c>
      <c r="T170" s="185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6" t="s">
        <v>129</v>
      </c>
      <c r="AT170" s="186" t="s">
        <v>125</v>
      </c>
      <c r="AU170" s="186" t="s">
        <v>140</v>
      </c>
      <c r="AY170" s="17" t="s">
        <v>123</v>
      </c>
      <c r="BE170" s="187">
        <f>IF(N170="základní",J170,0)</f>
        <v>0</v>
      </c>
      <c r="BF170" s="187">
        <f>IF(N170="snížená",J170,0)</f>
        <v>0</v>
      </c>
      <c r="BG170" s="187">
        <f>IF(N170="zákl. přenesená",J170,0)</f>
        <v>0</v>
      </c>
      <c r="BH170" s="187">
        <f>IF(N170="sníž. přenesená",J170,0)</f>
        <v>0</v>
      </c>
      <c r="BI170" s="187">
        <f>IF(N170="nulová",J170,0)</f>
        <v>0</v>
      </c>
      <c r="BJ170" s="17" t="s">
        <v>82</v>
      </c>
      <c r="BK170" s="187">
        <f>ROUND(I170*H170,2)</f>
        <v>0</v>
      </c>
      <c r="BL170" s="17" t="s">
        <v>129</v>
      </c>
      <c r="BM170" s="186" t="s">
        <v>284</v>
      </c>
    </row>
    <row r="171" spans="1:65" s="2" customFormat="1" ht="11.25">
      <c r="A171" s="34"/>
      <c r="B171" s="35"/>
      <c r="C171" s="36"/>
      <c r="D171" s="188" t="s">
        <v>131</v>
      </c>
      <c r="E171" s="36"/>
      <c r="F171" s="189" t="s">
        <v>285</v>
      </c>
      <c r="G171" s="36"/>
      <c r="H171" s="36"/>
      <c r="I171" s="190"/>
      <c r="J171" s="36"/>
      <c r="K171" s="36"/>
      <c r="L171" s="39"/>
      <c r="M171" s="191"/>
      <c r="N171" s="192"/>
      <c r="O171" s="64"/>
      <c r="P171" s="64"/>
      <c r="Q171" s="64"/>
      <c r="R171" s="64"/>
      <c r="S171" s="64"/>
      <c r="T171" s="65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131</v>
      </c>
      <c r="AU171" s="17" t="s">
        <v>140</v>
      </c>
    </row>
    <row r="172" spans="1:65" s="13" customFormat="1" ht="11.25">
      <c r="B172" s="193"/>
      <c r="C172" s="194"/>
      <c r="D172" s="195" t="s">
        <v>133</v>
      </c>
      <c r="E172" s="196" t="s">
        <v>27</v>
      </c>
      <c r="F172" s="197" t="s">
        <v>286</v>
      </c>
      <c r="G172" s="194"/>
      <c r="H172" s="198">
        <v>22.35</v>
      </c>
      <c r="I172" s="199"/>
      <c r="J172" s="194"/>
      <c r="K172" s="194"/>
      <c r="L172" s="200"/>
      <c r="M172" s="201"/>
      <c r="N172" s="202"/>
      <c r="O172" s="202"/>
      <c r="P172" s="202"/>
      <c r="Q172" s="202"/>
      <c r="R172" s="202"/>
      <c r="S172" s="202"/>
      <c r="T172" s="203"/>
      <c r="AT172" s="204" t="s">
        <v>133</v>
      </c>
      <c r="AU172" s="204" t="s">
        <v>140</v>
      </c>
      <c r="AV172" s="13" t="s">
        <v>85</v>
      </c>
      <c r="AW172" s="13" t="s">
        <v>34</v>
      </c>
      <c r="AX172" s="13" t="s">
        <v>74</v>
      </c>
      <c r="AY172" s="204" t="s">
        <v>123</v>
      </c>
    </row>
    <row r="173" spans="1:65" s="12" customFormat="1" ht="22.9" customHeight="1">
      <c r="B173" s="158"/>
      <c r="C173" s="159"/>
      <c r="D173" s="160" t="s">
        <v>73</v>
      </c>
      <c r="E173" s="172" t="s">
        <v>287</v>
      </c>
      <c r="F173" s="172" t="s">
        <v>288</v>
      </c>
      <c r="G173" s="159"/>
      <c r="H173" s="159"/>
      <c r="I173" s="162"/>
      <c r="J173" s="173">
        <f>BK173</f>
        <v>0</v>
      </c>
      <c r="K173" s="159"/>
      <c r="L173" s="164"/>
      <c r="M173" s="165"/>
      <c r="N173" s="166"/>
      <c r="O173" s="166"/>
      <c r="P173" s="167">
        <f>SUM(P174:P189)</f>
        <v>0</v>
      </c>
      <c r="Q173" s="166"/>
      <c r="R173" s="167">
        <f>SUM(R174:R189)</f>
        <v>0</v>
      </c>
      <c r="S173" s="166"/>
      <c r="T173" s="168">
        <f>SUM(T174:T189)</f>
        <v>0</v>
      </c>
      <c r="AR173" s="169" t="s">
        <v>82</v>
      </c>
      <c r="AT173" s="170" t="s">
        <v>73</v>
      </c>
      <c r="AU173" s="170" t="s">
        <v>82</v>
      </c>
      <c r="AY173" s="169" t="s">
        <v>123</v>
      </c>
      <c r="BK173" s="171">
        <f>SUM(BK174:BK189)</f>
        <v>0</v>
      </c>
    </row>
    <row r="174" spans="1:65" s="2" customFormat="1" ht="24.2" customHeight="1">
      <c r="A174" s="34"/>
      <c r="B174" s="35"/>
      <c r="C174" s="174" t="s">
        <v>289</v>
      </c>
      <c r="D174" s="174" t="s">
        <v>125</v>
      </c>
      <c r="E174" s="175" t="s">
        <v>290</v>
      </c>
      <c r="F174" s="176" t="s">
        <v>291</v>
      </c>
      <c r="G174" s="177" t="s">
        <v>283</v>
      </c>
      <c r="H174" s="178">
        <v>1</v>
      </c>
      <c r="I174" s="179"/>
      <c r="J174" s="180">
        <f>ROUND(I174*H174,2)</f>
        <v>0</v>
      </c>
      <c r="K174" s="181"/>
      <c r="L174" s="39"/>
      <c r="M174" s="182" t="s">
        <v>27</v>
      </c>
      <c r="N174" s="183" t="s">
        <v>45</v>
      </c>
      <c r="O174" s="64"/>
      <c r="P174" s="184">
        <f>O174*H174</f>
        <v>0</v>
      </c>
      <c r="Q174" s="184">
        <v>0</v>
      </c>
      <c r="R174" s="184">
        <f>Q174*H174</f>
        <v>0</v>
      </c>
      <c r="S174" s="184">
        <v>0</v>
      </c>
      <c r="T174" s="185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6" t="s">
        <v>129</v>
      </c>
      <c r="AT174" s="186" t="s">
        <v>125</v>
      </c>
      <c r="AU174" s="186" t="s">
        <v>85</v>
      </c>
      <c r="AY174" s="17" t="s">
        <v>123</v>
      </c>
      <c r="BE174" s="187">
        <f>IF(N174="základní",J174,0)</f>
        <v>0</v>
      </c>
      <c r="BF174" s="187">
        <f>IF(N174="snížená",J174,0)</f>
        <v>0</v>
      </c>
      <c r="BG174" s="187">
        <f>IF(N174="zákl. přenesená",J174,0)</f>
        <v>0</v>
      </c>
      <c r="BH174" s="187">
        <f>IF(N174="sníž. přenesená",J174,0)</f>
        <v>0</v>
      </c>
      <c r="BI174" s="187">
        <f>IF(N174="nulová",J174,0)</f>
        <v>0</v>
      </c>
      <c r="BJ174" s="17" t="s">
        <v>82</v>
      </c>
      <c r="BK174" s="187">
        <f>ROUND(I174*H174,2)</f>
        <v>0</v>
      </c>
      <c r="BL174" s="17" t="s">
        <v>129</v>
      </c>
      <c r="BM174" s="186" t="s">
        <v>292</v>
      </c>
    </row>
    <row r="175" spans="1:65" s="2" customFormat="1" ht="11.25">
      <c r="A175" s="34"/>
      <c r="B175" s="35"/>
      <c r="C175" s="36"/>
      <c r="D175" s="188" t="s">
        <v>131</v>
      </c>
      <c r="E175" s="36"/>
      <c r="F175" s="189" t="s">
        <v>293</v>
      </c>
      <c r="G175" s="36"/>
      <c r="H175" s="36"/>
      <c r="I175" s="190"/>
      <c r="J175" s="36"/>
      <c r="K175" s="36"/>
      <c r="L175" s="39"/>
      <c r="M175" s="191"/>
      <c r="N175" s="192"/>
      <c r="O175" s="64"/>
      <c r="P175" s="64"/>
      <c r="Q175" s="64"/>
      <c r="R175" s="64"/>
      <c r="S175" s="64"/>
      <c r="T175" s="65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131</v>
      </c>
      <c r="AU175" s="17" t="s">
        <v>85</v>
      </c>
    </row>
    <row r="176" spans="1:65" s="13" customFormat="1" ht="11.25">
      <c r="B176" s="193"/>
      <c r="C176" s="194"/>
      <c r="D176" s="195" t="s">
        <v>133</v>
      </c>
      <c r="E176" s="196" t="s">
        <v>27</v>
      </c>
      <c r="F176" s="197" t="s">
        <v>82</v>
      </c>
      <c r="G176" s="194"/>
      <c r="H176" s="198">
        <v>1</v>
      </c>
      <c r="I176" s="199"/>
      <c r="J176" s="194"/>
      <c r="K176" s="194"/>
      <c r="L176" s="200"/>
      <c r="M176" s="201"/>
      <c r="N176" s="202"/>
      <c r="O176" s="202"/>
      <c r="P176" s="202"/>
      <c r="Q176" s="202"/>
      <c r="R176" s="202"/>
      <c r="S176" s="202"/>
      <c r="T176" s="203"/>
      <c r="AT176" s="204" t="s">
        <v>133</v>
      </c>
      <c r="AU176" s="204" t="s">
        <v>85</v>
      </c>
      <c r="AV176" s="13" t="s">
        <v>85</v>
      </c>
      <c r="AW176" s="13" t="s">
        <v>34</v>
      </c>
      <c r="AX176" s="13" t="s">
        <v>82</v>
      </c>
      <c r="AY176" s="204" t="s">
        <v>123</v>
      </c>
    </row>
    <row r="177" spans="1:65" s="2" customFormat="1" ht="24.2" customHeight="1">
      <c r="A177" s="34"/>
      <c r="B177" s="35"/>
      <c r="C177" s="174" t="s">
        <v>191</v>
      </c>
      <c r="D177" s="174" t="s">
        <v>125</v>
      </c>
      <c r="E177" s="175" t="s">
        <v>294</v>
      </c>
      <c r="F177" s="176" t="s">
        <v>295</v>
      </c>
      <c r="G177" s="177" t="s">
        <v>283</v>
      </c>
      <c r="H177" s="178">
        <v>1380</v>
      </c>
      <c r="I177" s="179"/>
      <c r="J177" s="180">
        <f>ROUND(I177*H177,2)</f>
        <v>0</v>
      </c>
      <c r="K177" s="181"/>
      <c r="L177" s="39"/>
      <c r="M177" s="182" t="s">
        <v>27</v>
      </c>
      <c r="N177" s="183" t="s">
        <v>45</v>
      </c>
      <c r="O177" s="64"/>
      <c r="P177" s="184">
        <f>O177*H177</f>
        <v>0</v>
      </c>
      <c r="Q177" s="184">
        <v>0</v>
      </c>
      <c r="R177" s="184">
        <f>Q177*H177</f>
        <v>0</v>
      </c>
      <c r="S177" s="184">
        <v>0</v>
      </c>
      <c r="T177" s="185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6" t="s">
        <v>129</v>
      </c>
      <c r="AT177" s="186" t="s">
        <v>125</v>
      </c>
      <c r="AU177" s="186" t="s">
        <v>85</v>
      </c>
      <c r="AY177" s="17" t="s">
        <v>123</v>
      </c>
      <c r="BE177" s="187">
        <f>IF(N177="základní",J177,0)</f>
        <v>0</v>
      </c>
      <c r="BF177" s="187">
        <f>IF(N177="snížená",J177,0)</f>
        <v>0</v>
      </c>
      <c r="BG177" s="187">
        <f>IF(N177="zákl. přenesená",J177,0)</f>
        <v>0</v>
      </c>
      <c r="BH177" s="187">
        <f>IF(N177="sníž. přenesená",J177,0)</f>
        <v>0</v>
      </c>
      <c r="BI177" s="187">
        <f>IF(N177="nulová",J177,0)</f>
        <v>0</v>
      </c>
      <c r="BJ177" s="17" t="s">
        <v>82</v>
      </c>
      <c r="BK177" s="187">
        <f>ROUND(I177*H177,2)</f>
        <v>0</v>
      </c>
      <c r="BL177" s="17" t="s">
        <v>129</v>
      </c>
      <c r="BM177" s="186" t="s">
        <v>296</v>
      </c>
    </row>
    <row r="178" spans="1:65" s="2" customFormat="1" ht="11.25">
      <c r="A178" s="34"/>
      <c r="B178" s="35"/>
      <c r="C178" s="36"/>
      <c r="D178" s="188" t="s">
        <v>131</v>
      </c>
      <c r="E178" s="36"/>
      <c r="F178" s="189" t="s">
        <v>297</v>
      </c>
      <c r="G178" s="36"/>
      <c r="H178" s="36"/>
      <c r="I178" s="190"/>
      <c r="J178" s="36"/>
      <c r="K178" s="36"/>
      <c r="L178" s="39"/>
      <c r="M178" s="191"/>
      <c r="N178" s="192"/>
      <c r="O178" s="64"/>
      <c r="P178" s="64"/>
      <c r="Q178" s="64"/>
      <c r="R178" s="64"/>
      <c r="S178" s="64"/>
      <c r="T178" s="65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131</v>
      </c>
      <c r="AU178" s="17" t="s">
        <v>85</v>
      </c>
    </row>
    <row r="179" spans="1:65" s="2" customFormat="1" ht="19.5">
      <c r="A179" s="34"/>
      <c r="B179" s="35"/>
      <c r="C179" s="36"/>
      <c r="D179" s="195" t="s">
        <v>181</v>
      </c>
      <c r="E179" s="36"/>
      <c r="F179" s="205" t="s">
        <v>298</v>
      </c>
      <c r="G179" s="36"/>
      <c r="H179" s="36"/>
      <c r="I179" s="190"/>
      <c r="J179" s="36"/>
      <c r="K179" s="36"/>
      <c r="L179" s="39"/>
      <c r="M179" s="191"/>
      <c r="N179" s="192"/>
      <c r="O179" s="64"/>
      <c r="P179" s="64"/>
      <c r="Q179" s="64"/>
      <c r="R179" s="64"/>
      <c r="S179" s="64"/>
      <c r="T179" s="65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181</v>
      </c>
      <c r="AU179" s="17" t="s">
        <v>85</v>
      </c>
    </row>
    <row r="180" spans="1:65" s="13" customFormat="1" ht="11.25">
      <c r="B180" s="193"/>
      <c r="C180" s="194"/>
      <c r="D180" s="195" t="s">
        <v>133</v>
      </c>
      <c r="E180" s="196" t="s">
        <v>27</v>
      </c>
      <c r="F180" s="197" t="s">
        <v>299</v>
      </c>
      <c r="G180" s="194"/>
      <c r="H180" s="198">
        <v>1380</v>
      </c>
      <c r="I180" s="199"/>
      <c r="J180" s="194"/>
      <c r="K180" s="194"/>
      <c r="L180" s="200"/>
      <c r="M180" s="201"/>
      <c r="N180" s="202"/>
      <c r="O180" s="202"/>
      <c r="P180" s="202"/>
      <c r="Q180" s="202"/>
      <c r="R180" s="202"/>
      <c r="S180" s="202"/>
      <c r="T180" s="203"/>
      <c r="AT180" s="204" t="s">
        <v>133</v>
      </c>
      <c r="AU180" s="204" t="s">
        <v>85</v>
      </c>
      <c r="AV180" s="13" t="s">
        <v>85</v>
      </c>
      <c r="AW180" s="13" t="s">
        <v>34</v>
      </c>
      <c r="AX180" s="13" t="s">
        <v>74</v>
      </c>
      <c r="AY180" s="204" t="s">
        <v>123</v>
      </c>
    </row>
    <row r="181" spans="1:65" s="2" customFormat="1" ht="24.2" customHeight="1">
      <c r="A181" s="34"/>
      <c r="B181" s="35"/>
      <c r="C181" s="174" t="s">
        <v>300</v>
      </c>
      <c r="D181" s="174" t="s">
        <v>125</v>
      </c>
      <c r="E181" s="175" t="s">
        <v>301</v>
      </c>
      <c r="F181" s="176" t="s">
        <v>302</v>
      </c>
      <c r="G181" s="177" t="s">
        <v>283</v>
      </c>
      <c r="H181" s="178">
        <v>25840</v>
      </c>
      <c r="I181" s="179"/>
      <c r="J181" s="180">
        <f>ROUND(I181*H181,2)</f>
        <v>0</v>
      </c>
      <c r="K181" s="181"/>
      <c r="L181" s="39"/>
      <c r="M181" s="182" t="s">
        <v>27</v>
      </c>
      <c r="N181" s="183" t="s">
        <v>45</v>
      </c>
      <c r="O181" s="64"/>
      <c r="P181" s="184">
        <f>O181*H181</f>
        <v>0</v>
      </c>
      <c r="Q181" s="184">
        <v>0</v>
      </c>
      <c r="R181" s="184">
        <f>Q181*H181</f>
        <v>0</v>
      </c>
      <c r="S181" s="184">
        <v>0</v>
      </c>
      <c r="T181" s="185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6" t="s">
        <v>129</v>
      </c>
      <c r="AT181" s="186" t="s">
        <v>125</v>
      </c>
      <c r="AU181" s="186" t="s">
        <v>85</v>
      </c>
      <c r="AY181" s="17" t="s">
        <v>123</v>
      </c>
      <c r="BE181" s="187">
        <f>IF(N181="základní",J181,0)</f>
        <v>0</v>
      </c>
      <c r="BF181" s="187">
        <f>IF(N181="snížená",J181,0)</f>
        <v>0</v>
      </c>
      <c r="BG181" s="187">
        <f>IF(N181="zákl. přenesená",J181,0)</f>
        <v>0</v>
      </c>
      <c r="BH181" s="187">
        <f>IF(N181="sníž. přenesená",J181,0)</f>
        <v>0</v>
      </c>
      <c r="BI181" s="187">
        <f>IF(N181="nulová",J181,0)</f>
        <v>0</v>
      </c>
      <c r="BJ181" s="17" t="s">
        <v>82</v>
      </c>
      <c r="BK181" s="187">
        <f>ROUND(I181*H181,2)</f>
        <v>0</v>
      </c>
      <c r="BL181" s="17" t="s">
        <v>129</v>
      </c>
      <c r="BM181" s="186" t="s">
        <v>303</v>
      </c>
    </row>
    <row r="182" spans="1:65" s="2" customFormat="1" ht="11.25">
      <c r="A182" s="34"/>
      <c r="B182" s="35"/>
      <c r="C182" s="36"/>
      <c r="D182" s="188" t="s">
        <v>131</v>
      </c>
      <c r="E182" s="36"/>
      <c r="F182" s="189" t="s">
        <v>304</v>
      </c>
      <c r="G182" s="36"/>
      <c r="H182" s="36"/>
      <c r="I182" s="190"/>
      <c r="J182" s="36"/>
      <c r="K182" s="36"/>
      <c r="L182" s="39"/>
      <c r="M182" s="191"/>
      <c r="N182" s="192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131</v>
      </c>
      <c r="AU182" s="17" t="s">
        <v>85</v>
      </c>
    </row>
    <row r="183" spans="1:65" s="13" customFormat="1" ht="11.25">
      <c r="B183" s="193"/>
      <c r="C183" s="194"/>
      <c r="D183" s="195" t="s">
        <v>133</v>
      </c>
      <c r="E183" s="196" t="s">
        <v>27</v>
      </c>
      <c r="F183" s="197" t="s">
        <v>305</v>
      </c>
      <c r="G183" s="194"/>
      <c r="H183" s="198">
        <v>25840</v>
      </c>
      <c r="I183" s="199"/>
      <c r="J183" s="194"/>
      <c r="K183" s="194"/>
      <c r="L183" s="200"/>
      <c r="M183" s="201"/>
      <c r="N183" s="202"/>
      <c r="O183" s="202"/>
      <c r="P183" s="202"/>
      <c r="Q183" s="202"/>
      <c r="R183" s="202"/>
      <c r="S183" s="202"/>
      <c r="T183" s="203"/>
      <c r="AT183" s="204" t="s">
        <v>133</v>
      </c>
      <c r="AU183" s="204" t="s">
        <v>85</v>
      </c>
      <c r="AV183" s="13" t="s">
        <v>85</v>
      </c>
      <c r="AW183" s="13" t="s">
        <v>34</v>
      </c>
      <c r="AX183" s="13" t="s">
        <v>82</v>
      </c>
      <c r="AY183" s="204" t="s">
        <v>123</v>
      </c>
    </row>
    <row r="184" spans="1:65" s="2" customFormat="1" ht="24.2" customHeight="1">
      <c r="A184" s="34"/>
      <c r="B184" s="35"/>
      <c r="C184" s="174" t="s">
        <v>306</v>
      </c>
      <c r="D184" s="174" t="s">
        <v>125</v>
      </c>
      <c r="E184" s="175" t="s">
        <v>307</v>
      </c>
      <c r="F184" s="176" t="s">
        <v>308</v>
      </c>
      <c r="G184" s="177" t="s">
        <v>283</v>
      </c>
      <c r="H184" s="178">
        <v>1</v>
      </c>
      <c r="I184" s="179"/>
      <c r="J184" s="180">
        <f>ROUND(I184*H184,2)</f>
        <v>0</v>
      </c>
      <c r="K184" s="181"/>
      <c r="L184" s="39"/>
      <c r="M184" s="182" t="s">
        <v>27</v>
      </c>
      <c r="N184" s="183" t="s">
        <v>45</v>
      </c>
      <c r="O184" s="64"/>
      <c r="P184" s="184">
        <f>O184*H184</f>
        <v>0</v>
      </c>
      <c r="Q184" s="184">
        <v>0</v>
      </c>
      <c r="R184" s="184">
        <f>Q184*H184</f>
        <v>0</v>
      </c>
      <c r="S184" s="184">
        <v>0</v>
      </c>
      <c r="T184" s="185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6" t="s">
        <v>129</v>
      </c>
      <c r="AT184" s="186" t="s">
        <v>125</v>
      </c>
      <c r="AU184" s="186" t="s">
        <v>85</v>
      </c>
      <c r="AY184" s="17" t="s">
        <v>123</v>
      </c>
      <c r="BE184" s="187">
        <f>IF(N184="základní",J184,0)</f>
        <v>0</v>
      </c>
      <c r="BF184" s="187">
        <f>IF(N184="snížená",J184,0)</f>
        <v>0</v>
      </c>
      <c r="BG184" s="187">
        <f>IF(N184="zákl. přenesená",J184,0)</f>
        <v>0</v>
      </c>
      <c r="BH184" s="187">
        <f>IF(N184="sníž. přenesená",J184,0)</f>
        <v>0</v>
      </c>
      <c r="BI184" s="187">
        <f>IF(N184="nulová",J184,0)</f>
        <v>0</v>
      </c>
      <c r="BJ184" s="17" t="s">
        <v>82</v>
      </c>
      <c r="BK184" s="187">
        <f>ROUND(I184*H184,2)</f>
        <v>0</v>
      </c>
      <c r="BL184" s="17" t="s">
        <v>129</v>
      </c>
      <c r="BM184" s="186" t="s">
        <v>309</v>
      </c>
    </row>
    <row r="185" spans="1:65" s="2" customFormat="1" ht="11.25">
      <c r="A185" s="34"/>
      <c r="B185" s="35"/>
      <c r="C185" s="36"/>
      <c r="D185" s="188" t="s">
        <v>131</v>
      </c>
      <c r="E185" s="36"/>
      <c r="F185" s="189" t="s">
        <v>310</v>
      </c>
      <c r="G185" s="36"/>
      <c r="H185" s="36"/>
      <c r="I185" s="190"/>
      <c r="J185" s="36"/>
      <c r="K185" s="36"/>
      <c r="L185" s="39"/>
      <c r="M185" s="191"/>
      <c r="N185" s="192"/>
      <c r="O185" s="64"/>
      <c r="P185" s="64"/>
      <c r="Q185" s="64"/>
      <c r="R185" s="64"/>
      <c r="S185" s="64"/>
      <c r="T185" s="65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131</v>
      </c>
      <c r="AU185" s="17" t="s">
        <v>85</v>
      </c>
    </row>
    <row r="186" spans="1:65" s="13" customFormat="1" ht="11.25">
      <c r="B186" s="193"/>
      <c r="C186" s="194"/>
      <c r="D186" s="195" t="s">
        <v>133</v>
      </c>
      <c r="E186" s="196" t="s">
        <v>27</v>
      </c>
      <c r="F186" s="197" t="s">
        <v>82</v>
      </c>
      <c r="G186" s="194"/>
      <c r="H186" s="198">
        <v>1</v>
      </c>
      <c r="I186" s="199"/>
      <c r="J186" s="194"/>
      <c r="K186" s="194"/>
      <c r="L186" s="200"/>
      <c r="M186" s="201"/>
      <c r="N186" s="202"/>
      <c r="O186" s="202"/>
      <c r="P186" s="202"/>
      <c r="Q186" s="202"/>
      <c r="R186" s="202"/>
      <c r="S186" s="202"/>
      <c r="T186" s="203"/>
      <c r="AT186" s="204" t="s">
        <v>133</v>
      </c>
      <c r="AU186" s="204" t="s">
        <v>85</v>
      </c>
      <c r="AV186" s="13" t="s">
        <v>85</v>
      </c>
      <c r="AW186" s="13" t="s">
        <v>34</v>
      </c>
      <c r="AX186" s="13" t="s">
        <v>82</v>
      </c>
      <c r="AY186" s="204" t="s">
        <v>123</v>
      </c>
    </row>
    <row r="187" spans="1:65" s="2" customFormat="1" ht="24.2" customHeight="1">
      <c r="A187" s="34"/>
      <c r="B187" s="35"/>
      <c r="C187" s="174" t="s">
        <v>311</v>
      </c>
      <c r="D187" s="174" t="s">
        <v>125</v>
      </c>
      <c r="E187" s="175" t="s">
        <v>312</v>
      </c>
      <c r="F187" s="176" t="s">
        <v>313</v>
      </c>
      <c r="G187" s="177" t="s">
        <v>283</v>
      </c>
      <c r="H187" s="178">
        <v>17</v>
      </c>
      <c r="I187" s="179"/>
      <c r="J187" s="180">
        <f>ROUND(I187*H187,2)</f>
        <v>0</v>
      </c>
      <c r="K187" s="181"/>
      <c r="L187" s="39"/>
      <c r="M187" s="182" t="s">
        <v>27</v>
      </c>
      <c r="N187" s="183" t="s">
        <v>45</v>
      </c>
      <c r="O187" s="64"/>
      <c r="P187" s="184">
        <f>O187*H187</f>
        <v>0</v>
      </c>
      <c r="Q187" s="184">
        <v>0</v>
      </c>
      <c r="R187" s="184">
        <f>Q187*H187</f>
        <v>0</v>
      </c>
      <c r="S187" s="184">
        <v>0</v>
      </c>
      <c r="T187" s="185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6" t="s">
        <v>129</v>
      </c>
      <c r="AT187" s="186" t="s">
        <v>125</v>
      </c>
      <c r="AU187" s="186" t="s">
        <v>85</v>
      </c>
      <c r="AY187" s="17" t="s">
        <v>123</v>
      </c>
      <c r="BE187" s="187">
        <f>IF(N187="základní",J187,0)</f>
        <v>0</v>
      </c>
      <c r="BF187" s="187">
        <f>IF(N187="snížená",J187,0)</f>
        <v>0</v>
      </c>
      <c r="BG187" s="187">
        <f>IF(N187="zákl. přenesená",J187,0)</f>
        <v>0</v>
      </c>
      <c r="BH187" s="187">
        <f>IF(N187="sníž. přenesená",J187,0)</f>
        <v>0</v>
      </c>
      <c r="BI187" s="187">
        <f>IF(N187="nulová",J187,0)</f>
        <v>0</v>
      </c>
      <c r="BJ187" s="17" t="s">
        <v>82</v>
      </c>
      <c r="BK187" s="187">
        <f>ROUND(I187*H187,2)</f>
        <v>0</v>
      </c>
      <c r="BL187" s="17" t="s">
        <v>129</v>
      </c>
      <c r="BM187" s="186" t="s">
        <v>314</v>
      </c>
    </row>
    <row r="188" spans="1:65" s="2" customFormat="1" ht="11.25">
      <c r="A188" s="34"/>
      <c r="B188" s="35"/>
      <c r="C188" s="36"/>
      <c r="D188" s="188" t="s">
        <v>131</v>
      </c>
      <c r="E188" s="36"/>
      <c r="F188" s="189" t="s">
        <v>315</v>
      </c>
      <c r="G188" s="36"/>
      <c r="H188" s="36"/>
      <c r="I188" s="190"/>
      <c r="J188" s="36"/>
      <c r="K188" s="36"/>
      <c r="L188" s="39"/>
      <c r="M188" s="191"/>
      <c r="N188" s="192"/>
      <c r="O188" s="64"/>
      <c r="P188" s="64"/>
      <c r="Q188" s="64"/>
      <c r="R188" s="64"/>
      <c r="S188" s="64"/>
      <c r="T188" s="65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131</v>
      </c>
      <c r="AU188" s="17" t="s">
        <v>85</v>
      </c>
    </row>
    <row r="189" spans="1:65" s="13" customFormat="1" ht="11.25">
      <c r="B189" s="193"/>
      <c r="C189" s="194"/>
      <c r="D189" s="195" t="s">
        <v>133</v>
      </c>
      <c r="E189" s="196" t="s">
        <v>27</v>
      </c>
      <c r="F189" s="197" t="s">
        <v>316</v>
      </c>
      <c r="G189" s="194"/>
      <c r="H189" s="198">
        <v>17</v>
      </c>
      <c r="I189" s="199"/>
      <c r="J189" s="194"/>
      <c r="K189" s="194"/>
      <c r="L189" s="200"/>
      <c r="M189" s="228"/>
      <c r="N189" s="229"/>
      <c r="O189" s="229"/>
      <c r="P189" s="229"/>
      <c r="Q189" s="229"/>
      <c r="R189" s="229"/>
      <c r="S189" s="229"/>
      <c r="T189" s="230"/>
      <c r="AT189" s="204" t="s">
        <v>133</v>
      </c>
      <c r="AU189" s="204" t="s">
        <v>85</v>
      </c>
      <c r="AV189" s="13" t="s">
        <v>85</v>
      </c>
      <c r="AW189" s="13" t="s">
        <v>34</v>
      </c>
      <c r="AX189" s="13" t="s">
        <v>82</v>
      </c>
      <c r="AY189" s="204" t="s">
        <v>123</v>
      </c>
    </row>
    <row r="190" spans="1:65" s="2" customFormat="1" ht="6.95" customHeight="1">
      <c r="A190" s="34"/>
      <c r="B190" s="47"/>
      <c r="C190" s="48"/>
      <c r="D190" s="48"/>
      <c r="E190" s="48"/>
      <c r="F190" s="48"/>
      <c r="G190" s="48"/>
      <c r="H190" s="48"/>
      <c r="I190" s="48"/>
      <c r="J190" s="48"/>
      <c r="K190" s="48"/>
      <c r="L190" s="39"/>
      <c r="M190" s="34"/>
      <c r="O190" s="34"/>
      <c r="P190" s="34"/>
      <c r="Q190" s="34"/>
      <c r="R190" s="34"/>
      <c r="S190" s="34"/>
      <c r="T190" s="34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</row>
  </sheetData>
  <sheetProtection algorithmName="SHA-512" hashValue="M3tz0cw2PHBQYLQkWebHkWX4861rf3pLi2UPFylP0unNXnewlyQevIh99Oj6Q4YbQE49AGSIICKTFw2THzBxUw==" saltValue="4MX8bBhDOR1Rd/eRiw6OoTAoOPFHl0B1OayDEWg8omtrXaQ7KYcunbXThYsOUrUt5YdXmNUs9VbDh7PzKVWcUw==" spinCount="100000" sheet="1" objects="1" scenarios="1" formatColumns="0" formatRows="0" autoFilter="0"/>
  <autoFilter ref="C85:K189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0" r:id="rId1"/>
    <hyperlink ref="F93" r:id="rId2"/>
    <hyperlink ref="F96" r:id="rId3"/>
    <hyperlink ref="F99" r:id="rId4"/>
    <hyperlink ref="F103" r:id="rId5"/>
    <hyperlink ref="F106" r:id="rId6"/>
    <hyperlink ref="F111" r:id="rId7"/>
    <hyperlink ref="F125" r:id="rId8"/>
    <hyperlink ref="F128" r:id="rId9"/>
    <hyperlink ref="F131" r:id="rId10"/>
    <hyperlink ref="F134" r:id="rId11"/>
    <hyperlink ref="F141" r:id="rId12"/>
    <hyperlink ref="F144" r:id="rId13"/>
    <hyperlink ref="F147" r:id="rId14"/>
    <hyperlink ref="F153" r:id="rId15"/>
    <hyperlink ref="F156" r:id="rId16"/>
    <hyperlink ref="F159" r:id="rId17"/>
    <hyperlink ref="F162" r:id="rId18"/>
    <hyperlink ref="F165" r:id="rId19"/>
    <hyperlink ref="F171" r:id="rId20"/>
    <hyperlink ref="F175" r:id="rId21"/>
    <hyperlink ref="F178" r:id="rId22"/>
    <hyperlink ref="F182" r:id="rId23"/>
    <hyperlink ref="F185" r:id="rId24"/>
    <hyperlink ref="F188" r:id="rId25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6"/>
      <c r="M2" s="356"/>
      <c r="N2" s="356"/>
      <c r="O2" s="356"/>
      <c r="P2" s="356"/>
      <c r="Q2" s="356"/>
      <c r="R2" s="356"/>
      <c r="S2" s="356"/>
      <c r="T2" s="356"/>
      <c r="U2" s="356"/>
      <c r="V2" s="356"/>
      <c r="AT2" s="17" t="s">
        <v>89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85</v>
      </c>
    </row>
    <row r="4" spans="1:46" s="1" customFormat="1" ht="24.95" customHeight="1">
      <c r="B4" s="20"/>
      <c r="D4" s="103" t="s">
        <v>91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7" t="str">
        <f>'Rekapitulace stavby'!K6</f>
        <v>Rekonstrukce povrchu ve vybraných ulicích v Kolíně a v Sendražicích - 2. etapa</v>
      </c>
      <c r="F7" s="358"/>
      <c r="G7" s="358"/>
      <c r="H7" s="358"/>
      <c r="L7" s="20"/>
    </row>
    <row r="8" spans="1:46" s="2" customFormat="1" ht="12" customHeight="1">
      <c r="A8" s="34"/>
      <c r="B8" s="39"/>
      <c r="C8" s="34"/>
      <c r="D8" s="105" t="s">
        <v>92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9" t="s">
        <v>317</v>
      </c>
      <c r="F9" s="360"/>
      <c r="G9" s="360"/>
      <c r="H9" s="360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90</v>
      </c>
      <c r="G11" s="34"/>
      <c r="H11" s="34"/>
      <c r="I11" s="105" t="s">
        <v>20</v>
      </c>
      <c r="J11" s="107" t="s">
        <v>27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28</v>
      </c>
      <c r="G12" s="34"/>
      <c r="H12" s="34"/>
      <c r="I12" s="105" t="s">
        <v>23</v>
      </c>
      <c r="J12" s="108" t="str">
        <f>'Rekapitulace stavby'!AN8</f>
        <v>21. 3. 2024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27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28</v>
      </c>
      <c r="F15" s="34"/>
      <c r="G15" s="34"/>
      <c r="H15" s="34"/>
      <c r="I15" s="105" t="s">
        <v>29</v>
      </c>
      <c r="J15" s="107" t="s">
        <v>27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30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1" t="str">
        <f>'Rekapitulace stavby'!E14</f>
        <v>Vyplň údaj</v>
      </c>
      <c r="F18" s="362"/>
      <c r="G18" s="362"/>
      <c r="H18" s="362"/>
      <c r="I18" s="105" t="s">
        <v>29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32</v>
      </c>
      <c r="E20" s="34"/>
      <c r="F20" s="34"/>
      <c r="G20" s="34"/>
      <c r="H20" s="34"/>
      <c r="I20" s="105" t="s">
        <v>26</v>
      </c>
      <c r="J20" s="107" t="s">
        <v>27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94</v>
      </c>
      <c r="F21" s="34"/>
      <c r="G21" s="34"/>
      <c r="H21" s="34"/>
      <c r="I21" s="105" t="s">
        <v>29</v>
      </c>
      <c r="J21" s="107" t="s">
        <v>27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35</v>
      </c>
      <c r="E23" s="34"/>
      <c r="F23" s="34"/>
      <c r="G23" s="34"/>
      <c r="H23" s="34"/>
      <c r="I23" s="105" t="s">
        <v>26</v>
      </c>
      <c r="J23" s="107" t="s">
        <v>36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37</v>
      </c>
      <c r="F24" s="34"/>
      <c r="G24" s="34"/>
      <c r="H24" s="34"/>
      <c r="I24" s="105" t="s">
        <v>29</v>
      </c>
      <c r="J24" s="107" t="s">
        <v>27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38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63" t="s">
        <v>27</v>
      </c>
      <c r="F27" s="363"/>
      <c r="G27" s="363"/>
      <c r="H27" s="363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40</v>
      </c>
      <c r="E30" s="34"/>
      <c r="F30" s="34"/>
      <c r="G30" s="34"/>
      <c r="H30" s="34"/>
      <c r="I30" s="34"/>
      <c r="J30" s="114">
        <f>ROUND(J81,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42</v>
      </c>
      <c r="G32" s="34"/>
      <c r="H32" s="34"/>
      <c r="I32" s="115" t="s">
        <v>41</v>
      </c>
      <c r="J32" s="115" t="s">
        <v>43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44</v>
      </c>
      <c r="E33" s="105" t="s">
        <v>45</v>
      </c>
      <c r="F33" s="117">
        <f>ROUND((SUM(BE81:BE95)),  2)</f>
        <v>0</v>
      </c>
      <c r="G33" s="34"/>
      <c r="H33" s="34"/>
      <c r="I33" s="118">
        <v>0.21</v>
      </c>
      <c r="J33" s="117">
        <f>ROUND(((SUM(BE81:BE95))*I33),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46</v>
      </c>
      <c r="F34" s="117">
        <f>ROUND((SUM(BF81:BF95)),  2)</f>
        <v>0</v>
      </c>
      <c r="G34" s="34"/>
      <c r="H34" s="34"/>
      <c r="I34" s="118">
        <v>0.15</v>
      </c>
      <c r="J34" s="117">
        <f>ROUND(((SUM(BF81:BF95))*I34),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47</v>
      </c>
      <c r="F35" s="117">
        <f>ROUND((SUM(BG81:BG95)),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48</v>
      </c>
      <c r="F36" s="117">
        <f>ROUND((SUM(BH81:BH95)),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49</v>
      </c>
      <c r="F37" s="117">
        <f>ROUND((SUM(BI81:BI95)),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50</v>
      </c>
      <c r="E39" s="121"/>
      <c r="F39" s="121"/>
      <c r="G39" s="122" t="s">
        <v>51</v>
      </c>
      <c r="H39" s="123" t="s">
        <v>52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97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4" t="str">
        <f>E7</f>
        <v>Rekonstrukce povrchu ve vybraných ulicích v Kolíně a v Sendražicích - 2. etapa</v>
      </c>
      <c r="F48" s="365"/>
      <c r="G48" s="365"/>
      <c r="H48" s="365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92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36" t="str">
        <f>E9</f>
        <v>1153.0 - VRN</v>
      </c>
      <c r="F50" s="366"/>
      <c r="G50" s="366"/>
      <c r="H50" s="366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Město Kolín</v>
      </c>
      <c r="G52" s="36"/>
      <c r="H52" s="36"/>
      <c r="I52" s="29" t="s">
        <v>23</v>
      </c>
      <c r="J52" s="59" t="str">
        <f>IF(J12="","",J12)</f>
        <v>21. 3. 2024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>Město Kolín</v>
      </c>
      <c r="G54" s="36"/>
      <c r="H54" s="36"/>
      <c r="I54" s="29" t="s">
        <v>32</v>
      </c>
      <c r="J54" s="32" t="str">
        <f>E21</f>
        <v>Ing. Lucie Dvořáková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30</v>
      </c>
      <c r="D55" s="36"/>
      <c r="E55" s="36"/>
      <c r="F55" s="27" t="str">
        <f>IF(E18="","",E18)</f>
        <v>Vyplň údaj</v>
      </c>
      <c r="G55" s="36"/>
      <c r="H55" s="36"/>
      <c r="I55" s="29" t="s">
        <v>35</v>
      </c>
      <c r="J55" s="32" t="str">
        <f>E24</f>
        <v>S4A,s.r.o.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98</v>
      </c>
      <c r="D57" s="131"/>
      <c r="E57" s="131"/>
      <c r="F57" s="131"/>
      <c r="G57" s="131"/>
      <c r="H57" s="131"/>
      <c r="I57" s="131"/>
      <c r="J57" s="132" t="s">
        <v>99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72</v>
      </c>
      <c r="D59" s="36"/>
      <c r="E59" s="36"/>
      <c r="F59" s="36"/>
      <c r="G59" s="36"/>
      <c r="H59" s="36"/>
      <c r="I59" s="36"/>
      <c r="J59" s="77">
        <f>J81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100</v>
      </c>
    </row>
    <row r="60" spans="1:47" s="9" customFormat="1" ht="24.95" customHeight="1">
      <c r="B60" s="134"/>
      <c r="C60" s="135"/>
      <c r="D60" s="136" t="s">
        <v>318</v>
      </c>
      <c r="E60" s="137"/>
      <c r="F60" s="137"/>
      <c r="G60" s="137"/>
      <c r="H60" s="137"/>
      <c r="I60" s="137"/>
      <c r="J60" s="138">
        <f>J82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319</v>
      </c>
      <c r="E61" s="143"/>
      <c r="F61" s="143"/>
      <c r="G61" s="143"/>
      <c r="H61" s="143"/>
      <c r="I61" s="143"/>
      <c r="J61" s="144">
        <f>J83</f>
        <v>0</v>
      </c>
      <c r="K61" s="141"/>
      <c r="L61" s="145"/>
    </row>
    <row r="62" spans="1:47" s="2" customFormat="1" ht="21.7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0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6.95" customHeight="1">
      <c r="A63" s="34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10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7" spans="1:31" s="2" customFormat="1" ht="6.95" customHeight="1">
      <c r="A67" s="34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24.95" customHeight="1">
      <c r="A68" s="34"/>
      <c r="B68" s="35"/>
      <c r="C68" s="23" t="s">
        <v>108</v>
      </c>
      <c r="D68" s="36"/>
      <c r="E68" s="36"/>
      <c r="F68" s="36"/>
      <c r="G68" s="36"/>
      <c r="H68" s="36"/>
      <c r="I68" s="36"/>
      <c r="J68" s="36"/>
      <c r="K68" s="36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6.95" customHeight="1">
      <c r="A69" s="34"/>
      <c r="B69" s="35"/>
      <c r="C69" s="36"/>
      <c r="D69" s="36"/>
      <c r="E69" s="36"/>
      <c r="F69" s="36"/>
      <c r="G69" s="36"/>
      <c r="H69" s="36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12" customHeight="1">
      <c r="A70" s="34"/>
      <c r="B70" s="35"/>
      <c r="C70" s="29" t="s">
        <v>16</v>
      </c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6.5" customHeight="1">
      <c r="A71" s="34"/>
      <c r="B71" s="35"/>
      <c r="C71" s="36"/>
      <c r="D71" s="36"/>
      <c r="E71" s="364" t="str">
        <f>E7</f>
        <v>Rekonstrukce povrchu ve vybraných ulicích v Kolíně a v Sendražicích - 2. etapa</v>
      </c>
      <c r="F71" s="365"/>
      <c r="G71" s="365"/>
      <c r="H71" s="365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2" customHeight="1">
      <c r="A72" s="34"/>
      <c r="B72" s="35"/>
      <c r="C72" s="29" t="s">
        <v>92</v>
      </c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6.5" customHeight="1">
      <c r="A73" s="34"/>
      <c r="B73" s="35"/>
      <c r="C73" s="36"/>
      <c r="D73" s="36"/>
      <c r="E73" s="336" t="str">
        <f>E9</f>
        <v>1153.0 - VRN</v>
      </c>
      <c r="F73" s="366"/>
      <c r="G73" s="366"/>
      <c r="H73" s="36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21</v>
      </c>
      <c r="D75" s="36"/>
      <c r="E75" s="36"/>
      <c r="F75" s="27" t="str">
        <f>F12</f>
        <v>Město Kolín</v>
      </c>
      <c r="G75" s="36"/>
      <c r="H75" s="36"/>
      <c r="I75" s="29" t="s">
        <v>23</v>
      </c>
      <c r="J75" s="59" t="str">
        <f>IF(J12="","",J12)</f>
        <v>21. 3. 2024</v>
      </c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5.2" customHeight="1">
      <c r="A77" s="34"/>
      <c r="B77" s="35"/>
      <c r="C77" s="29" t="s">
        <v>25</v>
      </c>
      <c r="D77" s="36"/>
      <c r="E77" s="36"/>
      <c r="F77" s="27" t="str">
        <f>E15</f>
        <v>Město Kolín</v>
      </c>
      <c r="G77" s="36"/>
      <c r="H77" s="36"/>
      <c r="I77" s="29" t="s">
        <v>32</v>
      </c>
      <c r="J77" s="32" t="str">
        <f>E21</f>
        <v>Ing. Lucie Dvořáková</v>
      </c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5.2" customHeight="1">
      <c r="A78" s="34"/>
      <c r="B78" s="35"/>
      <c r="C78" s="29" t="s">
        <v>30</v>
      </c>
      <c r="D78" s="36"/>
      <c r="E78" s="36"/>
      <c r="F78" s="27" t="str">
        <f>IF(E18="","",E18)</f>
        <v>Vyplň údaj</v>
      </c>
      <c r="G78" s="36"/>
      <c r="H78" s="36"/>
      <c r="I78" s="29" t="s">
        <v>35</v>
      </c>
      <c r="J78" s="32" t="str">
        <f>E24</f>
        <v>S4A,s.r.o.</v>
      </c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0.3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11" customFormat="1" ht="29.25" customHeight="1">
      <c r="A80" s="146"/>
      <c r="B80" s="147"/>
      <c r="C80" s="148" t="s">
        <v>109</v>
      </c>
      <c r="D80" s="149" t="s">
        <v>59</v>
      </c>
      <c r="E80" s="149" t="s">
        <v>55</v>
      </c>
      <c r="F80" s="149" t="s">
        <v>56</v>
      </c>
      <c r="G80" s="149" t="s">
        <v>110</v>
      </c>
      <c r="H80" s="149" t="s">
        <v>111</v>
      </c>
      <c r="I80" s="149" t="s">
        <v>112</v>
      </c>
      <c r="J80" s="150" t="s">
        <v>99</v>
      </c>
      <c r="K80" s="151" t="s">
        <v>113</v>
      </c>
      <c r="L80" s="152"/>
      <c r="M80" s="68" t="s">
        <v>27</v>
      </c>
      <c r="N80" s="69" t="s">
        <v>44</v>
      </c>
      <c r="O80" s="69" t="s">
        <v>114</v>
      </c>
      <c r="P80" s="69" t="s">
        <v>115</v>
      </c>
      <c r="Q80" s="69" t="s">
        <v>116</v>
      </c>
      <c r="R80" s="69" t="s">
        <v>117</v>
      </c>
      <c r="S80" s="69" t="s">
        <v>118</v>
      </c>
      <c r="T80" s="70" t="s">
        <v>119</v>
      </c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46"/>
    </row>
    <row r="81" spans="1:65" s="2" customFormat="1" ht="22.9" customHeight="1">
      <c r="A81" s="34"/>
      <c r="B81" s="35"/>
      <c r="C81" s="75" t="s">
        <v>120</v>
      </c>
      <c r="D81" s="36"/>
      <c r="E81" s="36"/>
      <c r="F81" s="36"/>
      <c r="G81" s="36"/>
      <c r="H81" s="36"/>
      <c r="I81" s="36"/>
      <c r="J81" s="153">
        <f>BK81</f>
        <v>0</v>
      </c>
      <c r="K81" s="36"/>
      <c r="L81" s="39"/>
      <c r="M81" s="71"/>
      <c r="N81" s="154"/>
      <c r="O81" s="72"/>
      <c r="P81" s="155">
        <f>P82</f>
        <v>0</v>
      </c>
      <c r="Q81" s="72"/>
      <c r="R81" s="155">
        <f>R82</f>
        <v>0</v>
      </c>
      <c r="S81" s="72"/>
      <c r="T81" s="156">
        <f>T82</f>
        <v>0</v>
      </c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7" t="s">
        <v>73</v>
      </c>
      <c r="AU81" s="17" t="s">
        <v>100</v>
      </c>
      <c r="BK81" s="157">
        <f>BK82</f>
        <v>0</v>
      </c>
    </row>
    <row r="82" spans="1:65" s="12" customFormat="1" ht="25.9" customHeight="1">
      <c r="B82" s="158"/>
      <c r="C82" s="159"/>
      <c r="D82" s="160" t="s">
        <v>73</v>
      </c>
      <c r="E82" s="161" t="s">
        <v>87</v>
      </c>
      <c r="F82" s="161" t="s">
        <v>320</v>
      </c>
      <c r="G82" s="159"/>
      <c r="H82" s="159"/>
      <c r="I82" s="162"/>
      <c r="J82" s="163">
        <f>BK82</f>
        <v>0</v>
      </c>
      <c r="K82" s="159"/>
      <c r="L82" s="164"/>
      <c r="M82" s="165"/>
      <c r="N82" s="166"/>
      <c r="O82" s="166"/>
      <c r="P82" s="167">
        <f>P83</f>
        <v>0</v>
      </c>
      <c r="Q82" s="166"/>
      <c r="R82" s="167">
        <f>R83</f>
        <v>0</v>
      </c>
      <c r="S82" s="166"/>
      <c r="T82" s="168">
        <f>T83</f>
        <v>0</v>
      </c>
      <c r="AR82" s="169" t="s">
        <v>151</v>
      </c>
      <c r="AT82" s="170" t="s">
        <v>73</v>
      </c>
      <c r="AU82" s="170" t="s">
        <v>74</v>
      </c>
      <c r="AY82" s="169" t="s">
        <v>123</v>
      </c>
      <c r="BK82" s="171">
        <f>BK83</f>
        <v>0</v>
      </c>
    </row>
    <row r="83" spans="1:65" s="12" customFormat="1" ht="22.9" customHeight="1">
      <c r="B83" s="158"/>
      <c r="C83" s="159"/>
      <c r="D83" s="160" t="s">
        <v>73</v>
      </c>
      <c r="E83" s="172" t="s">
        <v>74</v>
      </c>
      <c r="F83" s="172" t="s">
        <v>320</v>
      </c>
      <c r="G83" s="159"/>
      <c r="H83" s="159"/>
      <c r="I83" s="162"/>
      <c r="J83" s="173">
        <f>BK83</f>
        <v>0</v>
      </c>
      <c r="K83" s="159"/>
      <c r="L83" s="164"/>
      <c r="M83" s="165"/>
      <c r="N83" s="166"/>
      <c r="O83" s="166"/>
      <c r="P83" s="167">
        <f>SUM(P84:P95)</f>
        <v>0</v>
      </c>
      <c r="Q83" s="166"/>
      <c r="R83" s="167">
        <f>SUM(R84:R95)</f>
        <v>0</v>
      </c>
      <c r="S83" s="166"/>
      <c r="T83" s="168">
        <f>SUM(T84:T95)</f>
        <v>0</v>
      </c>
      <c r="AR83" s="169" t="s">
        <v>151</v>
      </c>
      <c r="AT83" s="170" t="s">
        <v>73</v>
      </c>
      <c r="AU83" s="170" t="s">
        <v>82</v>
      </c>
      <c r="AY83" s="169" t="s">
        <v>123</v>
      </c>
      <c r="BK83" s="171">
        <f>SUM(BK84:BK95)</f>
        <v>0</v>
      </c>
    </row>
    <row r="84" spans="1:65" s="2" customFormat="1" ht="16.5" customHeight="1">
      <c r="A84" s="34"/>
      <c r="B84" s="35"/>
      <c r="C84" s="174" t="s">
        <v>82</v>
      </c>
      <c r="D84" s="174" t="s">
        <v>125</v>
      </c>
      <c r="E84" s="175" t="s">
        <v>321</v>
      </c>
      <c r="F84" s="176" t="s">
        <v>322</v>
      </c>
      <c r="G84" s="177" t="s">
        <v>323</v>
      </c>
      <c r="H84" s="178">
        <v>1</v>
      </c>
      <c r="I84" s="179"/>
      <c r="J84" s="180">
        <f>ROUND(I84*H84,2)</f>
        <v>0</v>
      </c>
      <c r="K84" s="181"/>
      <c r="L84" s="39"/>
      <c r="M84" s="182" t="s">
        <v>27</v>
      </c>
      <c r="N84" s="183" t="s">
        <v>45</v>
      </c>
      <c r="O84" s="64"/>
      <c r="P84" s="184">
        <f>O84*H84</f>
        <v>0</v>
      </c>
      <c r="Q84" s="184">
        <v>0</v>
      </c>
      <c r="R84" s="184">
        <f>Q84*H84</f>
        <v>0</v>
      </c>
      <c r="S84" s="184">
        <v>0</v>
      </c>
      <c r="T84" s="185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86" t="s">
        <v>324</v>
      </c>
      <c r="AT84" s="186" t="s">
        <v>125</v>
      </c>
      <c r="AU84" s="186" t="s">
        <v>85</v>
      </c>
      <c r="AY84" s="17" t="s">
        <v>123</v>
      </c>
      <c r="BE84" s="187">
        <f>IF(N84="základní",J84,0)</f>
        <v>0</v>
      </c>
      <c r="BF84" s="187">
        <f>IF(N84="snížená",J84,0)</f>
        <v>0</v>
      </c>
      <c r="BG84" s="187">
        <f>IF(N84="zákl. přenesená",J84,0)</f>
        <v>0</v>
      </c>
      <c r="BH84" s="187">
        <f>IF(N84="sníž. přenesená",J84,0)</f>
        <v>0</v>
      </c>
      <c r="BI84" s="187">
        <f>IF(N84="nulová",J84,0)</f>
        <v>0</v>
      </c>
      <c r="BJ84" s="17" t="s">
        <v>82</v>
      </c>
      <c r="BK84" s="187">
        <f>ROUND(I84*H84,2)</f>
        <v>0</v>
      </c>
      <c r="BL84" s="17" t="s">
        <v>324</v>
      </c>
      <c r="BM84" s="186" t="s">
        <v>325</v>
      </c>
    </row>
    <row r="85" spans="1:65" s="2" customFormat="1" ht="39">
      <c r="A85" s="34"/>
      <c r="B85" s="35"/>
      <c r="C85" s="36"/>
      <c r="D85" s="195" t="s">
        <v>181</v>
      </c>
      <c r="E85" s="36"/>
      <c r="F85" s="205" t="s">
        <v>326</v>
      </c>
      <c r="G85" s="36"/>
      <c r="H85" s="36"/>
      <c r="I85" s="190"/>
      <c r="J85" s="36"/>
      <c r="K85" s="36"/>
      <c r="L85" s="39"/>
      <c r="M85" s="191"/>
      <c r="N85" s="192"/>
      <c r="O85" s="64"/>
      <c r="P85" s="64"/>
      <c r="Q85" s="64"/>
      <c r="R85" s="64"/>
      <c r="S85" s="64"/>
      <c r="T85" s="65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7" t="s">
        <v>181</v>
      </c>
      <c r="AU85" s="17" t="s">
        <v>85</v>
      </c>
    </row>
    <row r="86" spans="1:65" s="2" customFormat="1" ht="16.5" customHeight="1">
      <c r="A86" s="34"/>
      <c r="B86" s="35"/>
      <c r="C86" s="174" t="s">
        <v>85</v>
      </c>
      <c r="D86" s="174" t="s">
        <v>125</v>
      </c>
      <c r="E86" s="175" t="s">
        <v>327</v>
      </c>
      <c r="F86" s="176" t="s">
        <v>328</v>
      </c>
      <c r="G86" s="177" t="s">
        <v>323</v>
      </c>
      <c r="H86" s="178">
        <v>1</v>
      </c>
      <c r="I86" s="179"/>
      <c r="J86" s="180">
        <f>ROUND(I86*H86,2)</f>
        <v>0</v>
      </c>
      <c r="K86" s="181"/>
      <c r="L86" s="39"/>
      <c r="M86" s="182" t="s">
        <v>27</v>
      </c>
      <c r="N86" s="183" t="s">
        <v>45</v>
      </c>
      <c r="O86" s="64"/>
      <c r="P86" s="184">
        <f>O86*H86</f>
        <v>0</v>
      </c>
      <c r="Q86" s="184">
        <v>0</v>
      </c>
      <c r="R86" s="184">
        <f>Q86*H86</f>
        <v>0</v>
      </c>
      <c r="S86" s="184">
        <v>0</v>
      </c>
      <c r="T86" s="185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6" t="s">
        <v>324</v>
      </c>
      <c r="AT86" s="186" t="s">
        <v>125</v>
      </c>
      <c r="AU86" s="186" t="s">
        <v>85</v>
      </c>
      <c r="AY86" s="17" t="s">
        <v>123</v>
      </c>
      <c r="BE86" s="187">
        <f>IF(N86="základní",J86,0)</f>
        <v>0</v>
      </c>
      <c r="BF86" s="187">
        <f>IF(N86="snížená",J86,0)</f>
        <v>0</v>
      </c>
      <c r="BG86" s="187">
        <f>IF(N86="zákl. přenesená",J86,0)</f>
        <v>0</v>
      </c>
      <c r="BH86" s="187">
        <f>IF(N86="sníž. přenesená",J86,0)</f>
        <v>0</v>
      </c>
      <c r="BI86" s="187">
        <f>IF(N86="nulová",J86,0)</f>
        <v>0</v>
      </c>
      <c r="BJ86" s="17" t="s">
        <v>82</v>
      </c>
      <c r="BK86" s="187">
        <f>ROUND(I86*H86,2)</f>
        <v>0</v>
      </c>
      <c r="BL86" s="17" t="s">
        <v>324</v>
      </c>
      <c r="BM86" s="186" t="s">
        <v>329</v>
      </c>
    </row>
    <row r="87" spans="1:65" s="2" customFormat="1" ht="16.5" customHeight="1">
      <c r="A87" s="34"/>
      <c r="B87" s="35"/>
      <c r="C87" s="174" t="s">
        <v>140</v>
      </c>
      <c r="D87" s="174" t="s">
        <v>125</v>
      </c>
      <c r="E87" s="175" t="s">
        <v>330</v>
      </c>
      <c r="F87" s="176" t="s">
        <v>331</v>
      </c>
      <c r="G87" s="177" t="s">
        <v>323</v>
      </c>
      <c r="H87" s="178">
        <v>1</v>
      </c>
      <c r="I87" s="179"/>
      <c r="J87" s="180">
        <f>ROUND(I87*H87,2)</f>
        <v>0</v>
      </c>
      <c r="K87" s="181"/>
      <c r="L87" s="39"/>
      <c r="M87" s="182" t="s">
        <v>27</v>
      </c>
      <c r="N87" s="183" t="s">
        <v>45</v>
      </c>
      <c r="O87" s="64"/>
      <c r="P87" s="184">
        <f>O87*H87</f>
        <v>0</v>
      </c>
      <c r="Q87" s="184">
        <v>0</v>
      </c>
      <c r="R87" s="184">
        <f>Q87*H87</f>
        <v>0</v>
      </c>
      <c r="S87" s="184">
        <v>0</v>
      </c>
      <c r="T87" s="185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86" t="s">
        <v>324</v>
      </c>
      <c r="AT87" s="186" t="s">
        <v>125</v>
      </c>
      <c r="AU87" s="186" t="s">
        <v>85</v>
      </c>
      <c r="AY87" s="17" t="s">
        <v>123</v>
      </c>
      <c r="BE87" s="187">
        <f>IF(N87="základní",J87,0)</f>
        <v>0</v>
      </c>
      <c r="BF87" s="187">
        <f>IF(N87="snížená",J87,0)</f>
        <v>0</v>
      </c>
      <c r="BG87" s="187">
        <f>IF(N87="zákl. přenesená",J87,0)</f>
        <v>0</v>
      </c>
      <c r="BH87" s="187">
        <f>IF(N87="sníž. přenesená",J87,0)</f>
        <v>0</v>
      </c>
      <c r="BI87" s="187">
        <f>IF(N87="nulová",J87,0)</f>
        <v>0</v>
      </c>
      <c r="BJ87" s="17" t="s">
        <v>82</v>
      </c>
      <c r="BK87" s="187">
        <f>ROUND(I87*H87,2)</f>
        <v>0</v>
      </c>
      <c r="BL87" s="17" t="s">
        <v>324</v>
      </c>
      <c r="BM87" s="186" t="s">
        <v>332</v>
      </c>
    </row>
    <row r="88" spans="1:65" s="2" customFormat="1" ht="19.5">
      <c r="A88" s="34"/>
      <c r="B88" s="35"/>
      <c r="C88" s="36"/>
      <c r="D88" s="195" t="s">
        <v>181</v>
      </c>
      <c r="E88" s="36"/>
      <c r="F88" s="205" t="s">
        <v>333</v>
      </c>
      <c r="G88" s="36"/>
      <c r="H88" s="36"/>
      <c r="I88" s="190"/>
      <c r="J88" s="36"/>
      <c r="K88" s="36"/>
      <c r="L88" s="39"/>
      <c r="M88" s="191"/>
      <c r="N88" s="192"/>
      <c r="O88" s="64"/>
      <c r="P88" s="64"/>
      <c r="Q88" s="64"/>
      <c r="R88" s="64"/>
      <c r="S88" s="64"/>
      <c r="T88" s="65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181</v>
      </c>
      <c r="AU88" s="17" t="s">
        <v>85</v>
      </c>
    </row>
    <row r="89" spans="1:65" s="2" customFormat="1" ht="16.5" customHeight="1">
      <c r="A89" s="34"/>
      <c r="B89" s="35"/>
      <c r="C89" s="174" t="s">
        <v>129</v>
      </c>
      <c r="D89" s="174" t="s">
        <v>125</v>
      </c>
      <c r="E89" s="175" t="s">
        <v>334</v>
      </c>
      <c r="F89" s="176" t="s">
        <v>335</v>
      </c>
      <c r="G89" s="177" t="s">
        <v>323</v>
      </c>
      <c r="H89" s="178">
        <v>1</v>
      </c>
      <c r="I89" s="179"/>
      <c r="J89" s="180">
        <f>ROUND(I89*H89,2)</f>
        <v>0</v>
      </c>
      <c r="K89" s="181"/>
      <c r="L89" s="39"/>
      <c r="M89" s="182" t="s">
        <v>27</v>
      </c>
      <c r="N89" s="183" t="s">
        <v>45</v>
      </c>
      <c r="O89" s="64"/>
      <c r="P89" s="184">
        <f>O89*H89</f>
        <v>0</v>
      </c>
      <c r="Q89" s="184">
        <v>0</v>
      </c>
      <c r="R89" s="184">
        <f>Q89*H89</f>
        <v>0</v>
      </c>
      <c r="S89" s="184">
        <v>0</v>
      </c>
      <c r="T89" s="185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6" t="s">
        <v>324</v>
      </c>
      <c r="AT89" s="186" t="s">
        <v>125</v>
      </c>
      <c r="AU89" s="186" t="s">
        <v>85</v>
      </c>
      <c r="AY89" s="17" t="s">
        <v>123</v>
      </c>
      <c r="BE89" s="187">
        <f>IF(N89="základní",J89,0)</f>
        <v>0</v>
      </c>
      <c r="BF89" s="187">
        <f>IF(N89="snížená",J89,0)</f>
        <v>0</v>
      </c>
      <c r="BG89" s="187">
        <f>IF(N89="zákl. přenesená",J89,0)</f>
        <v>0</v>
      </c>
      <c r="BH89" s="187">
        <f>IF(N89="sníž. přenesená",J89,0)</f>
        <v>0</v>
      </c>
      <c r="BI89" s="187">
        <f>IF(N89="nulová",J89,0)</f>
        <v>0</v>
      </c>
      <c r="BJ89" s="17" t="s">
        <v>82</v>
      </c>
      <c r="BK89" s="187">
        <f>ROUND(I89*H89,2)</f>
        <v>0</v>
      </c>
      <c r="BL89" s="17" t="s">
        <v>324</v>
      </c>
      <c r="BM89" s="186" t="s">
        <v>336</v>
      </c>
    </row>
    <row r="90" spans="1:65" s="2" customFormat="1" ht="16.5" customHeight="1">
      <c r="A90" s="34"/>
      <c r="B90" s="35"/>
      <c r="C90" s="174" t="s">
        <v>151</v>
      </c>
      <c r="D90" s="174" t="s">
        <v>125</v>
      </c>
      <c r="E90" s="175" t="s">
        <v>337</v>
      </c>
      <c r="F90" s="176" t="s">
        <v>338</v>
      </c>
      <c r="G90" s="177" t="s">
        <v>323</v>
      </c>
      <c r="H90" s="178">
        <v>1</v>
      </c>
      <c r="I90" s="179"/>
      <c r="J90" s="180">
        <f>ROUND(I90*H90,2)</f>
        <v>0</v>
      </c>
      <c r="K90" s="181"/>
      <c r="L90" s="39"/>
      <c r="M90" s="182" t="s">
        <v>27</v>
      </c>
      <c r="N90" s="183" t="s">
        <v>45</v>
      </c>
      <c r="O90" s="64"/>
      <c r="P90" s="184">
        <f>O90*H90</f>
        <v>0</v>
      </c>
      <c r="Q90" s="184">
        <v>0</v>
      </c>
      <c r="R90" s="184">
        <f>Q90*H90</f>
        <v>0</v>
      </c>
      <c r="S90" s="184">
        <v>0</v>
      </c>
      <c r="T90" s="185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6" t="s">
        <v>324</v>
      </c>
      <c r="AT90" s="186" t="s">
        <v>125</v>
      </c>
      <c r="AU90" s="186" t="s">
        <v>85</v>
      </c>
      <c r="AY90" s="17" t="s">
        <v>123</v>
      </c>
      <c r="BE90" s="187">
        <f>IF(N90="základní",J90,0)</f>
        <v>0</v>
      </c>
      <c r="BF90" s="187">
        <f>IF(N90="snížená",J90,0)</f>
        <v>0</v>
      </c>
      <c r="BG90" s="187">
        <f>IF(N90="zákl. přenesená",J90,0)</f>
        <v>0</v>
      </c>
      <c r="BH90" s="187">
        <f>IF(N90="sníž. přenesená",J90,0)</f>
        <v>0</v>
      </c>
      <c r="BI90" s="187">
        <f>IF(N90="nulová",J90,0)</f>
        <v>0</v>
      </c>
      <c r="BJ90" s="17" t="s">
        <v>82</v>
      </c>
      <c r="BK90" s="187">
        <f>ROUND(I90*H90,2)</f>
        <v>0</v>
      </c>
      <c r="BL90" s="17" t="s">
        <v>324</v>
      </c>
      <c r="BM90" s="186" t="s">
        <v>339</v>
      </c>
    </row>
    <row r="91" spans="1:65" s="2" customFormat="1" ht="29.25">
      <c r="A91" s="34"/>
      <c r="B91" s="35"/>
      <c r="C91" s="36"/>
      <c r="D91" s="195" t="s">
        <v>181</v>
      </c>
      <c r="E91" s="36"/>
      <c r="F91" s="205" t="s">
        <v>340</v>
      </c>
      <c r="G91" s="36"/>
      <c r="H91" s="36"/>
      <c r="I91" s="190"/>
      <c r="J91" s="36"/>
      <c r="K91" s="36"/>
      <c r="L91" s="39"/>
      <c r="M91" s="191"/>
      <c r="N91" s="192"/>
      <c r="O91" s="64"/>
      <c r="P91" s="64"/>
      <c r="Q91" s="64"/>
      <c r="R91" s="64"/>
      <c r="S91" s="64"/>
      <c r="T91" s="6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181</v>
      </c>
      <c r="AU91" s="17" t="s">
        <v>85</v>
      </c>
    </row>
    <row r="92" spans="1:65" s="2" customFormat="1" ht="16.5" customHeight="1">
      <c r="A92" s="34"/>
      <c r="B92" s="35"/>
      <c r="C92" s="174" t="s">
        <v>146</v>
      </c>
      <c r="D92" s="174" t="s">
        <v>125</v>
      </c>
      <c r="E92" s="175" t="s">
        <v>341</v>
      </c>
      <c r="F92" s="176" t="s">
        <v>342</v>
      </c>
      <c r="G92" s="177" t="s">
        <v>323</v>
      </c>
      <c r="H92" s="178">
        <v>1</v>
      </c>
      <c r="I92" s="179"/>
      <c r="J92" s="180">
        <f>ROUND(I92*H92,2)</f>
        <v>0</v>
      </c>
      <c r="K92" s="181"/>
      <c r="L92" s="39"/>
      <c r="M92" s="182" t="s">
        <v>27</v>
      </c>
      <c r="N92" s="183" t="s">
        <v>45</v>
      </c>
      <c r="O92" s="64"/>
      <c r="P92" s="184">
        <f>O92*H92</f>
        <v>0</v>
      </c>
      <c r="Q92" s="184">
        <v>0</v>
      </c>
      <c r="R92" s="184">
        <f>Q92*H92</f>
        <v>0</v>
      </c>
      <c r="S92" s="184">
        <v>0</v>
      </c>
      <c r="T92" s="185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6" t="s">
        <v>324</v>
      </c>
      <c r="AT92" s="186" t="s">
        <v>125</v>
      </c>
      <c r="AU92" s="186" t="s">
        <v>85</v>
      </c>
      <c r="AY92" s="17" t="s">
        <v>123</v>
      </c>
      <c r="BE92" s="187">
        <f>IF(N92="základní",J92,0)</f>
        <v>0</v>
      </c>
      <c r="BF92" s="187">
        <f>IF(N92="snížená",J92,0)</f>
        <v>0</v>
      </c>
      <c r="BG92" s="187">
        <f>IF(N92="zákl. přenesená",J92,0)</f>
        <v>0</v>
      </c>
      <c r="BH92" s="187">
        <f>IF(N92="sníž. přenesená",J92,0)</f>
        <v>0</v>
      </c>
      <c r="BI92" s="187">
        <f>IF(N92="nulová",J92,0)</f>
        <v>0</v>
      </c>
      <c r="BJ92" s="17" t="s">
        <v>82</v>
      </c>
      <c r="BK92" s="187">
        <f>ROUND(I92*H92,2)</f>
        <v>0</v>
      </c>
      <c r="BL92" s="17" t="s">
        <v>324</v>
      </c>
      <c r="BM92" s="186" t="s">
        <v>343</v>
      </c>
    </row>
    <row r="93" spans="1:65" s="2" customFormat="1" ht="29.25">
      <c r="A93" s="34"/>
      <c r="B93" s="35"/>
      <c r="C93" s="36"/>
      <c r="D93" s="195" t="s">
        <v>181</v>
      </c>
      <c r="E93" s="36"/>
      <c r="F93" s="205" t="s">
        <v>344</v>
      </c>
      <c r="G93" s="36"/>
      <c r="H93" s="36"/>
      <c r="I93" s="190"/>
      <c r="J93" s="36"/>
      <c r="K93" s="36"/>
      <c r="L93" s="39"/>
      <c r="M93" s="191"/>
      <c r="N93" s="192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181</v>
      </c>
      <c r="AU93" s="17" t="s">
        <v>85</v>
      </c>
    </row>
    <row r="94" spans="1:65" s="2" customFormat="1" ht="16.5" customHeight="1">
      <c r="A94" s="34"/>
      <c r="B94" s="35"/>
      <c r="C94" s="174" t="s">
        <v>162</v>
      </c>
      <c r="D94" s="174" t="s">
        <v>125</v>
      </c>
      <c r="E94" s="175" t="s">
        <v>345</v>
      </c>
      <c r="F94" s="176" t="s">
        <v>346</v>
      </c>
      <c r="G94" s="177" t="s">
        <v>323</v>
      </c>
      <c r="H94" s="178">
        <v>1</v>
      </c>
      <c r="I94" s="179"/>
      <c r="J94" s="180">
        <f>ROUND(I94*H94,2)</f>
        <v>0</v>
      </c>
      <c r="K94" s="181"/>
      <c r="L94" s="39"/>
      <c r="M94" s="182" t="s">
        <v>27</v>
      </c>
      <c r="N94" s="183" t="s">
        <v>45</v>
      </c>
      <c r="O94" s="64"/>
      <c r="P94" s="184">
        <f>O94*H94</f>
        <v>0</v>
      </c>
      <c r="Q94" s="184">
        <v>0</v>
      </c>
      <c r="R94" s="184">
        <f>Q94*H94</f>
        <v>0</v>
      </c>
      <c r="S94" s="184">
        <v>0</v>
      </c>
      <c r="T94" s="185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6" t="s">
        <v>324</v>
      </c>
      <c r="AT94" s="186" t="s">
        <v>125</v>
      </c>
      <c r="AU94" s="186" t="s">
        <v>85</v>
      </c>
      <c r="AY94" s="17" t="s">
        <v>123</v>
      </c>
      <c r="BE94" s="187">
        <f>IF(N94="základní",J94,0)</f>
        <v>0</v>
      </c>
      <c r="BF94" s="187">
        <f>IF(N94="snížená",J94,0)</f>
        <v>0</v>
      </c>
      <c r="BG94" s="187">
        <f>IF(N94="zákl. přenesená",J94,0)</f>
        <v>0</v>
      </c>
      <c r="BH94" s="187">
        <f>IF(N94="sníž. přenesená",J94,0)</f>
        <v>0</v>
      </c>
      <c r="BI94" s="187">
        <f>IF(N94="nulová",J94,0)</f>
        <v>0</v>
      </c>
      <c r="BJ94" s="17" t="s">
        <v>82</v>
      </c>
      <c r="BK94" s="187">
        <f>ROUND(I94*H94,2)</f>
        <v>0</v>
      </c>
      <c r="BL94" s="17" t="s">
        <v>324</v>
      </c>
      <c r="BM94" s="186" t="s">
        <v>347</v>
      </c>
    </row>
    <row r="95" spans="1:65" s="2" customFormat="1" ht="16.5" customHeight="1">
      <c r="A95" s="34"/>
      <c r="B95" s="35"/>
      <c r="C95" s="174" t="s">
        <v>166</v>
      </c>
      <c r="D95" s="174" t="s">
        <v>125</v>
      </c>
      <c r="E95" s="175" t="s">
        <v>348</v>
      </c>
      <c r="F95" s="176" t="s">
        <v>349</v>
      </c>
      <c r="G95" s="177" t="s">
        <v>323</v>
      </c>
      <c r="H95" s="178">
        <v>1</v>
      </c>
      <c r="I95" s="179"/>
      <c r="J95" s="180">
        <f>ROUND(I95*H95,2)</f>
        <v>0</v>
      </c>
      <c r="K95" s="181"/>
      <c r="L95" s="39"/>
      <c r="M95" s="231" t="s">
        <v>27</v>
      </c>
      <c r="N95" s="232" t="s">
        <v>45</v>
      </c>
      <c r="O95" s="233"/>
      <c r="P95" s="234">
        <f>O95*H95</f>
        <v>0</v>
      </c>
      <c r="Q95" s="234">
        <v>0</v>
      </c>
      <c r="R95" s="234">
        <f>Q95*H95</f>
        <v>0</v>
      </c>
      <c r="S95" s="234">
        <v>0</v>
      </c>
      <c r="T95" s="235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6" t="s">
        <v>350</v>
      </c>
      <c r="AT95" s="186" t="s">
        <v>125</v>
      </c>
      <c r="AU95" s="186" t="s">
        <v>85</v>
      </c>
      <c r="AY95" s="17" t="s">
        <v>123</v>
      </c>
      <c r="BE95" s="187">
        <f>IF(N95="základní",J95,0)</f>
        <v>0</v>
      </c>
      <c r="BF95" s="187">
        <f>IF(N95="snížená",J95,0)</f>
        <v>0</v>
      </c>
      <c r="BG95" s="187">
        <f>IF(N95="zákl. přenesená",J95,0)</f>
        <v>0</v>
      </c>
      <c r="BH95" s="187">
        <f>IF(N95="sníž. přenesená",J95,0)</f>
        <v>0</v>
      </c>
      <c r="BI95" s="187">
        <f>IF(N95="nulová",J95,0)</f>
        <v>0</v>
      </c>
      <c r="BJ95" s="17" t="s">
        <v>82</v>
      </c>
      <c r="BK95" s="187">
        <f>ROUND(I95*H95,2)</f>
        <v>0</v>
      </c>
      <c r="BL95" s="17" t="s">
        <v>350</v>
      </c>
      <c r="BM95" s="186" t="s">
        <v>351</v>
      </c>
    </row>
    <row r="96" spans="1:65" s="2" customFormat="1" ht="6.95" customHeight="1">
      <c r="A96" s="34"/>
      <c r="B96" s="47"/>
      <c r="C96" s="48"/>
      <c r="D96" s="48"/>
      <c r="E96" s="48"/>
      <c r="F96" s="48"/>
      <c r="G96" s="48"/>
      <c r="H96" s="48"/>
      <c r="I96" s="48"/>
      <c r="J96" s="48"/>
      <c r="K96" s="48"/>
      <c r="L96" s="39"/>
      <c r="M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</sheetData>
  <sheetProtection algorithmName="SHA-512" hashValue="SJQJgcojjZWWtILHtBerY6bg8dN0bGKD632tSPUmu2AkocLvu36J+5cJyQw57KBldfsRwpb1nogvcte3I9Ch0Q==" saltValue="jATFxVTOPQyBd2DkHB+MIlQyIq2ZFLGhuN0kuaGM9Dvr5C5oiU0boRumWh7FqM8tOxSZcRn1qgQ8oRMUEbDlpg==" spinCount="100000" sheet="1" objects="1" scenarios="1" formatColumns="0" formatRows="0" autoFilter="0"/>
  <autoFilter ref="C80:K95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36" customWidth="1"/>
    <col min="2" max="2" width="1.6640625" style="236" customWidth="1"/>
    <col min="3" max="4" width="5" style="236" customWidth="1"/>
    <col min="5" max="5" width="11.6640625" style="236" customWidth="1"/>
    <col min="6" max="6" width="9.1640625" style="236" customWidth="1"/>
    <col min="7" max="7" width="5" style="236" customWidth="1"/>
    <col min="8" max="8" width="77.83203125" style="236" customWidth="1"/>
    <col min="9" max="10" width="20" style="236" customWidth="1"/>
    <col min="11" max="11" width="1.6640625" style="236" customWidth="1"/>
  </cols>
  <sheetData>
    <row r="1" spans="2:11" s="1" customFormat="1" ht="37.5" customHeight="1"/>
    <row r="2" spans="2:11" s="1" customFormat="1" ht="7.5" customHeight="1">
      <c r="B2" s="237"/>
      <c r="C2" s="238"/>
      <c r="D2" s="238"/>
      <c r="E2" s="238"/>
      <c r="F2" s="238"/>
      <c r="G2" s="238"/>
      <c r="H2" s="238"/>
      <c r="I2" s="238"/>
      <c r="J2" s="238"/>
      <c r="K2" s="239"/>
    </row>
    <row r="3" spans="2:11" s="15" customFormat="1" ht="45" customHeight="1">
      <c r="B3" s="240"/>
      <c r="C3" s="368" t="s">
        <v>352</v>
      </c>
      <c r="D3" s="368"/>
      <c r="E3" s="368"/>
      <c r="F3" s="368"/>
      <c r="G3" s="368"/>
      <c r="H3" s="368"/>
      <c r="I3" s="368"/>
      <c r="J3" s="368"/>
      <c r="K3" s="241"/>
    </row>
    <row r="4" spans="2:11" s="1" customFormat="1" ht="25.5" customHeight="1">
      <c r="B4" s="242"/>
      <c r="C4" s="373" t="s">
        <v>353</v>
      </c>
      <c r="D4" s="373"/>
      <c r="E4" s="373"/>
      <c r="F4" s="373"/>
      <c r="G4" s="373"/>
      <c r="H4" s="373"/>
      <c r="I4" s="373"/>
      <c r="J4" s="373"/>
      <c r="K4" s="243"/>
    </row>
    <row r="5" spans="2:11" s="1" customFormat="1" ht="5.25" customHeight="1">
      <c r="B5" s="242"/>
      <c r="C5" s="244"/>
      <c r="D5" s="244"/>
      <c r="E5" s="244"/>
      <c r="F5" s="244"/>
      <c r="G5" s="244"/>
      <c r="H5" s="244"/>
      <c r="I5" s="244"/>
      <c r="J5" s="244"/>
      <c r="K5" s="243"/>
    </row>
    <row r="6" spans="2:11" s="1" customFormat="1" ht="15" customHeight="1">
      <c r="B6" s="242"/>
      <c r="C6" s="372" t="s">
        <v>354</v>
      </c>
      <c r="D6" s="372"/>
      <c r="E6" s="372"/>
      <c r="F6" s="372"/>
      <c r="G6" s="372"/>
      <c r="H6" s="372"/>
      <c r="I6" s="372"/>
      <c r="J6" s="372"/>
      <c r="K6" s="243"/>
    </row>
    <row r="7" spans="2:11" s="1" customFormat="1" ht="15" customHeight="1">
      <c r="B7" s="246"/>
      <c r="C7" s="372" t="s">
        <v>355</v>
      </c>
      <c r="D7" s="372"/>
      <c r="E7" s="372"/>
      <c r="F7" s="372"/>
      <c r="G7" s="372"/>
      <c r="H7" s="372"/>
      <c r="I7" s="372"/>
      <c r="J7" s="372"/>
      <c r="K7" s="243"/>
    </row>
    <row r="8" spans="2:11" s="1" customFormat="1" ht="12.75" customHeight="1">
      <c r="B8" s="246"/>
      <c r="C8" s="245"/>
      <c r="D8" s="245"/>
      <c r="E8" s="245"/>
      <c r="F8" s="245"/>
      <c r="G8" s="245"/>
      <c r="H8" s="245"/>
      <c r="I8" s="245"/>
      <c r="J8" s="245"/>
      <c r="K8" s="243"/>
    </row>
    <row r="9" spans="2:11" s="1" customFormat="1" ht="15" customHeight="1">
      <c r="B9" s="246"/>
      <c r="C9" s="372" t="s">
        <v>356</v>
      </c>
      <c r="D9" s="372"/>
      <c r="E9" s="372"/>
      <c r="F9" s="372"/>
      <c r="G9" s="372"/>
      <c r="H9" s="372"/>
      <c r="I9" s="372"/>
      <c r="J9" s="372"/>
      <c r="K9" s="243"/>
    </row>
    <row r="10" spans="2:11" s="1" customFormat="1" ht="15" customHeight="1">
      <c r="B10" s="246"/>
      <c r="C10" s="245"/>
      <c r="D10" s="372" t="s">
        <v>357</v>
      </c>
      <c r="E10" s="372"/>
      <c r="F10" s="372"/>
      <c r="G10" s="372"/>
      <c r="H10" s="372"/>
      <c r="I10" s="372"/>
      <c r="J10" s="372"/>
      <c r="K10" s="243"/>
    </row>
    <row r="11" spans="2:11" s="1" customFormat="1" ht="15" customHeight="1">
      <c r="B11" s="246"/>
      <c r="C11" s="247"/>
      <c r="D11" s="372" t="s">
        <v>358</v>
      </c>
      <c r="E11" s="372"/>
      <c r="F11" s="372"/>
      <c r="G11" s="372"/>
      <c r="H11" s="372"/>
      <c r="I11" s="372"/>
      <c r="J11" s="372"/>
      <c r="K11" s="243"/>
    </row>
    <row r="12" spans="2:11" s="1" customFormat="1" ht="15" customHeight="1">
      <c r="B12" s="246"/>
      <c r="C12" s="247"/>
      <c r="D12" s="245"/>
      <c r="E12" s="245"/>
      <c r="F12" s="245"/>
      <c r="G12" s="245"/>
      <c r="H12" s="245"/>
      <c r="I12" s="245"/>
      <c r="J12" s="245"/>
      <c r="K12" s="243"/>
    </row>
    <row r="13" spans="2:11" s="1" customFormat="1" ht="15" customHeight="1">
      <c r="B13" s="246"/>
      <c r="C13" s="247"/>
      <c r="D13" s="248" t="s">
        <v>359</v>
      </c>
      <c r="E13" s="245"/>
      <c r="F13" s="245"/>
      <c r="G13" s="245"/>
      <c r="H13" s="245"/>
      <c r="I13" s="245"/>
      <c r="J13" s="245"/>
      <c r="K13" s="243"/>
    </row>
    <row r="14" spans="2:11" s="1" customFormat="1" ht="12.75" customHeight="1">
      <c r="B14" s="246"/>
      <c r="C14" s="247"/>
      <c r="D14" s="247"/>
      <c r="E14" s="247"/>
      <c r="F14" s="247"/>
      <c r="G14" s="247"/>
      <c r="H14" s="247"/>
      <c r="I14" s="247"/>
      <c r="J14" s="247"/>
      <c r="K14" s="243"/>
    </row>
    <row r="15" spans="2:11" s="1" customFormat="1" ht="15" customHeight="1">
      <c r="B15" s="246"/>
      <c r="C15" s="247"/>
      <c r="D15" s="372" t="s">
        <v>360</v>
      </c>
      <c r="E15" s="372"/>
      <c r="F15" s="372"/>
      <c r="G15" s="372"/>
      <c r="H15" s="372"/>
      <c r="I15" s="372"/>
      <c r="J15" s="372"/>
      <c r="K15" s="243"/>
    </row>
    <row r="16" spans="2:11" s="1" customFormat="1" ht="15" customHeight="1">
      <c r="B16" s="246"/>
      <c r="C16" s="247"/>
      <c r="D16" s="372" t="s">
        <v>361</v>
      </c>
      <c r="E16" s="372"/>
      <c r="F16" s="372"/>
      <c r="G16" s="372"/>
      <c r="H16" s="372"/>
      <c r="I16" s="372"/>
      <c r="J16" s="372"/>
      <c r="K16" s="243"/>
    </row>
    <row r="17" spans="2:11" s="1" customFormat="1" ht="15" customHeight="1">
      <c r="B17" s="246"/>
      <c r="C17" s="247"/>
      <c r="D17" s="372" t="s">
        <v>362</v>
      </c>
      <c r="E17" s="372"/>
      <c r="F17" s="372"/>
      <c r="G17" s="372"/>
      <c r="H17" s="372"/>
      <c r="I17" s="372"/>
      <c r="J17" s="372"/>
      <c r="K17" s="243"/>
    </row>
    <row r="18" spans="2:11" s="1" customFormat="1" ht="15" customHeight="1">
      <c r="B18" s="246"/>
      <c r="C18" s="247"/>
      <c r="D18" s="247"/>
      <c r="E18" s="249" t="s">
        <v>81</v>
      </c>
      <c r="F18" s="372" t="s">
        <v>363</v>
      </c>
      <c r="G18" s="372"/>
      <c r="H18" s="372"/>
      <c r="I18" s="372"/>
      <c r="J18" s="372"/>
      <c r="K18" s="243"/>
    </row>
    <row r="19" spans="2:11" s="1" customFormat="1" ht="15" customHeight="1">
      <c r="B19" s="246"/>
      <c r="C19" s="247"/>
      <c r="D19" s="247"/>
      <c r="E19" s="249" t="s">
        <v>364</v>
      </c>
      <c r="F19" s="372" t="s">
        <v>365</v>
      </c>
      <c r="G19" s="372"/>
      <c r="H19" s="372"/>
      <c r="I19" s="372"/>
      <c r="J19" s="372"/>
      <c r="K19" s="243"/>
    </row>
    <row r="20" spans="2:11" s="1" customFormat="1" ht="15" customHeight="1">
      <c r="B20" s="246"/>
      <c r="C20" s="247"/>
      <c r="D20" s="247"/>
      <c r="E20" s="249" t="s">
        <v>366</v>
      </c>
      <c r="F20" s="372" t="s">
        <v>367</v>
      </c>
      <c r="G20" s="372"/>
      <c r="H20" s="372"/>
      <c r="I20" s="372"/>
      <c r="J20" s="372"/>
      <c r="K20" s="243"/>
    </row>
    <row r="21" spans="2:11" s="1" customFormat="1" ht="15" customHeight="1">
      <c r="B21" s="246"/>
      <c r="C21" s="247"/>
      <c r="D21" s="247"/>
      <c r="E21" s="249" t="s">
        <v>368</v>
      </c>
      <c r="F21" s="372" t="s">
        <v>369</v>
      </c>
      <c r="G21" s="372"/>
      <c r="H21" s="372"/>
      <c r="I21" s="372"/>
      <c r="J21" s="372"/>
      <c r="K21" s="243"/>
    </row>
    <row r="22" spans="2:11" s="1" customFormat="1" ht="15" customHeight="1">
      <c r="B22" s="246"/>
      <c r="C22" s="247"/>
      <c r="D22" s="247"/>
      <c r="E22" s="249" t="s">
        <v>88</v>
      </c>
      <c r="F22" s="372" t="s">
        <v>370</v>
      </c>
      <c r="G22" s="372"/>
      <c r="H22" s="372"/>
      <c r="I22" s="372"/>
      <c r="J22" s="372"/>
      <c r="K22" s="243"/>
    </row>
    <row r="23" spans="2:11" s="1" customFormat="1" ht="15" customHeight="1">
      <c r="B23" s="246"/>
      <c r="C23" s="247"/>
      <c r="D23" s="247"/>
      <c r="E23" s="249" t="s">
        <v>371</v>
      </c>
      <c r="F23" s="372" t="s">
        <v>372</v>
      </c>
      <c r="G23" s="372"/>
      <c r="H23" s="372"/>
      <c r="I23" s="372"/>
      <c r="J23" s="372"/>
      <c r="K23" s="243"/>
    </row>
    <row r="24" spans="2:11" s="1" customFormat="1" ht="12.75" customHeight="1">
      <c r="B24" s="246"/>
      <c r="C24" s="247"/>
      <c r="D24" s="247"/>
      <c r="E24" s="247"/>
      <c r="F24" s="247"/>
      <c r="G24" s="247"/>
      <c r="H24" s="247"/>
      <c r="I24" s="247"/>
      <c r="J24" s="247"/>
      <c r="K24" s="243"/>
    </row>
    <row r="25" spans="2:11" s="1" customFormat="1" ht="15" customHeight="1">
      <c r="B25" s="246"/>
      <c r="C25" s="372" t="s">
        <v>373</v>
      </c>
      <c r="D25" s="372"/>
      <c r="E25" s="372"/>
      <c r="F25" s="372"/>
      <c r="G25" s="372"/>
      <c r="H25" s="372"/>
      <c r="I25" s="372"/>
      <c r="J25" s="372"/>
      <c r="K25" s="243"/>
    </row>
    <row r="26" spans="2:11" s="1" customFormat="1" ht="15" customHeight="1">
      <c r="B26" s="246"/>
      <c r="C26" s="372" t="s">
        <v>374</v>
      </c>
      <c r="D26" s="372"/>
      <c r="E26" s="372"/>
      <c r="F26" s="372"/>
      <c r="G26" s="372"/>
      <c r="H26" s="372"/>
      <c r="I26" s="372"/>
      <c r="J26" s="372"/>
      <c r="K26" s="243"/>
    </row>
    <row r="27" spans="2:11" s="1" customFormat="1" ht="15" customHeight="1">
      <c r="B27" s="246"/>
      <c r="C27" s="245"/>
      <c r="D27" s="372" t="s">
        <v>375</v>
      </c>
      <c r="E27" s="372"/>
      <c r="F27" s="372"/>
      <c r="G27" s="372"/>
      <c r="H27" s="372"/>
      <c r="I27" s="372"/>
      <c r="J27" s="372"/>
      <c r="K27" s="243"/>
    </row>
    <row r="28" spans="2:11" s="1" customFormat="1" ht="15" customHeight="1">
      <c r="B28" s="246"/>
      <c r="C28" s="247"/>
      <c r="D28" s="372" t="s">
        <v>376</v>
      </c>
      <c r="E28" s="372"/>
      <c r="F28" s="372"/>
      <c r="G28" s="372"/>
      <c r="H28" s="372"/>
      <c r="I28" s="372"/>
      <c r="J28" s="372"/>
      <c r="K28" s="243"/>
    </row>
    <row r="29" spans="2:11" s="1" customFormat="1" ht="12.75" customHeight="1">
      <c r="B29" s="246"/>
      <c r="C29" s="247"/>
      <c r="D29" s="247"/>
      <c r="E29" s="247"/>
      <c r="F29" s="247"/>
      <c r="G29" s="247"/>
      <c r="H29" s="247"/>
      <c r="I29" s="247"/>
      <c r="J29" s="247"/>
      <c r="K29" s="243"/>
    </row>
    <row r="30" spans="2:11" s="1" customFormat="1" ht="15" customHeight="1">
      <c r="B30" s="246"/>
      <c r="C30" s="247"/>
      <c r="D30" s="372" t="s">
        <v>377</v>
      </c>
      <c r="E30" s="372"/>
      <c r="F30" s="372"/>
      <c r="G30" s="372"/>
      <c r="H30" s="372"/>
      <c r="I30" s="372"/>
      <c r="J30" s="372"/>
      <c r="K30" s="243"/>
    </row>
    <row r="31" spans="2:11" s="1" customFormat="1" ht="15" customHeight="1">
      <c r="B31" s="246"/>
      <c r="C31" s="247"/>
      <c r="D31" s="372" t="s">
        <v>378</v>
      </c>
      <c r="E31" s="372"/>
      <c r="F31" s="372"/>
      <c r="G31" s="372"/>
      <c r="H31" s="372"/>
      <c r="I31" s="372"/>
      <c r="J31" s="372"/>
      <c r="K31" s="243"/>
    </row>
    <row r="32" spans="2:11" s="1" customFormat="1" ht="12.75" customHeight="1">
      <c r="B32" s="246"/>
      <c r="C32" s="247"/>
      <c r="D32" s="247"/>
      <c r="E32" s="247"/>
      <c r="F32" s="247"/>
      <c r="G32" s="247"/>
      <c r="H32" s="247"/>
      <c r="I32" s="247"/>
      <c r="J32" s="247"/>
      <c r="K32" s="243"/>
    </row>
    <row r="33" spans="2:11" s="1" customFormat="1" ht="15" customHeight="1">
      <c r="B33" s="246"/>
      <c r="C33" s="247"/>
      <c r="D33" s="372" t="s">
        <v>379</v>
      </c>
      <c r="E33" s="372"/>
      <c r="F33" s="372"/>
      <c r="G33" s="372"/>
      <c r="H33" s="372"/>
      <c r="I33" s="372"/>
      <c r="J33" s="372"/>
      <c r="K33" s="243"/>
    </row>
    <row r="34" spans="2:11" s="1" customFormat="1" ht="15" customHeight="1">
      <c r="B34" s="246"/>
      <c r="C34" s="247"/>
      <c r="D34" s="372" t="s">
        <v>380</v>
      </c>
      <c r="E34" s="372"/>
      <c r="F34" s="372"/>
      <c r="G34" s="372"/>
      <c r="H34" s="372"/>
      <c r="I34" s="372"/>
      <c r="J34" s="372"/>
      <c r="K34" s="243"/>
    </row>
    <row r="35" spans="2:11" s="1" customFormat="1" ht="15" customHeight="1">
      <c r="B35" s="246"/>
      <c r="C35" s="247"/>
      <c r="D35" s="372" t="s">
        <v>381</v>
      </c>
      <c r="E35" s="372"/>
      <c r="F35" s="372"/>
      <c r="G35" s="372"/>
      <c r="H35" s="372"/>
      <c r="I35" s="372"/>
      <c r="J35" s="372"/>
      <c r="K35" s="243"/>
    </row>
    <row r="36" spans="2:11" s="1" customFormat="1" ht="15" customHeight="1">
      <c r="B36" s="246"/>
      <c r="C36" s="247"/>
      <c r="D36" s="245"/>
      <c r="E36" s="248" t="s">
        <v>109</v>
      </c>
      <c r="F36" s="245"/>
      <c r="G36" s="372" t="s">
        <v>382</v>
      </c>
      <c r="H36" s="372"/>
      <c r="I36" s="372"/>
      <c r="J36" s="372"/>
      <c r="K36" s="243"/>
    </row>
    <row r="37" spans="2:11" s="1" customFormat="1" ht="30.75" customHeight="1">
      <c r="B37" s="246"/>
      <c r="C37" s="247"/>
      <c r="D37" s="245"/>
      <c r="E37" s="248" t="s">
        <v>383</v>
      </c>
      <c r="F37" s="245"/>
      <c r="G37" s="372" t="s">
        <v>384</v>
      </c>
      <c r="H37" s="372"/>
      <c r="I37" s="372"/>
      <c r="J37" s="372"/>
      <c r="K37" s="243"/>
    </row>
    <row r="38" spans="2:11" s="1" customFormat="1" ht="15" customHeight="1">
      <c r="B38" s="246"/>
      <c r="C38" s="247"/>
      <c r="D38" s="245"/>
      <c r="E38" s="248" t="s">
        <v>55</v>
      </c>
      <c r="F38" s="245"/>
      <c r="G38" s="372" t="s">
        <v>385</v>
      </c>
      <c r="H38" s="372"/>
      <c r="I38" s="372"/>
      <c r="J38" s="372"/>
      <c r="K38" s="243"/>
    </row>
    <row r="39" spans="2:11" s="1" customFormat="1" ht="15" customHeight="1">
      <c r="B39" s="246"/>
      <c r="C39" s="247"/>
      <c r="D39" s="245"/>
      <c r="E39" s="248" t="s">
        <v>56</v>
      </c>
      <c r="F39" s="245"/>
      <c r="G39" s="372" t="s">
        <v>386</v>
      </c>
      <c r="H39" s="372"/>
      <c r="I39" s="372"/>
      <c r="J39" s="372"/>
      <c r="K39" s="243"/>
    </row>
    <row r="40" spans="2:11" s="1" customFormat="1" ht="15" customHeight="1">
      <c r="B40" s="246"/>
      <c r="C40" s="247"/>
      <c r="D40" s="245"/>
      <c r="E40" s="248" t="s">
        <v>110</v>
      </c>
      <c r="F40" s="245"/>
      <c r="G40" s="372" t="s">
        <v>387</v>
      </c>
      <c r="H40" s="372"/>
      <c r="I40" s="372"/>
      <c r="J40" s="372"/>
      <c r="K40" s="243"/>
    </row>
    <row r="41" spans="2:11" s="1" customFormat="1" ht="15" customHeight="1">
      <c r="B41" s="246"/>
      <c r="C41" s="247"/>
      <c r="D41" s="245"/>
      <c r="E41" s="248" t="s">
        <v>111</v>
      </c>
      <c r="F41" s="245"/>
      <c r="G41" s="372" t="s">
        <v>388</v>
      </c>
      <c r="H41" s="372"/>
      <c r="I41" s="372"/>
      <c r="J41" s="372"/>
      <c r="K41" s="243"/>
    </row>
    <row r="42" spans="2:11" s="1" customFormat="1" ht="15" customHeight="1">
      <c r="B42" s="246"/>
      <c r="C42" s="247"/>
      <c r="D42" s="245"/>
      <c r="E42" s="248" t="s">
        <v>389</v>
      </c>
      <c r="F42" s="245"/>
      <c r="G42" s="372" t="s">
        <v>390</v>
      </c>
      <c r="H42" s="372"/>
      <c r="I42" s="372"/>
      <c r="J42" s="372"/>
      <c r="K42" s="243"/>
    </row>
    <row r="43" spans="2:11" s="1" customFormat="1" ht="15" customHeight="1">
      <c r="B43" s="246"/>
      <c r="C43" s="247"/>
      <c r="D43" s="245"/>
      <c r="E43" s="248"/>
      <c r="F43" s="245"/>
      <c r="G43" s="372" t="s">
        <v>391</v>
      </c>
      <c r="H43" s="372"/>
      <c r="I43" s="372"/>
      <c r="J43" s="372"/>
      <c r="K43" s="243"/>
    </row>
    <row r="44" spans="2:11" s="1" customFormat="1" ht="15" customHeight="1">
      <c r="B44" s="246"/>
      <c r="C44" s="247"/>
      <c r="D44" s="245"/>
      <c r="E44" s="248" t="s">
        <v>392</v>
      </c>
      <c r="F44" s="245"/>
      <c r="G44" s="372" t="s">
        <v>393</v>
      </c>
      <c r="H44" s="372"/>
      <c r="I44" s="372"/>
      <c r="J44" s="372"/>
      <c r="K44" s="243"/>
    </row>
    <row r="45" spans="2:11" s="1" customFormat="1" ht="15" customHeight="1">
      <c r="B45" s="246"/>
      <c r="C45" s="247"/>
      <c r="D45" s="245"/>
      <c r="E45" s="248" t="s">
        <v>113</v>
      </c>
      <c r="F45" s="245"/>
      <c r="G45" s="372" t="s">
        <v>394</v>
      </c>
      <c r="H45" s="372"/>
      <c r="I45" s="372"/>
      <c r="J45" s="372"/>
      <c r="K45" s="243"/>
    </row>
    <row r="46" spans="2:11" s="1" customFormat="1" ht="12.75" customHeight="1">
      <c r="B46" s="246"/>
      <c r="C46" s="247"/>
      <c r="D46" s="245"/>
      <c r="E46" s="245"/>
      <c r="F46" s="245"/>
      <c r="G46" s="245"/>
      <c r="H46" s="245"/>
      <c r="I46" s="245"/>
      <c r="J46" s="245"/>
      <c r="K46" s="243"/>
    </row>
    <row r="47" spans="2:11" s="1" customFormat="1" ht="15" customHeight="1">
      <c r="B47" s="246"/>
      <c r="C47" s="247"/>
      <c r="D47" s="372" t="s">
        <v>395</v>
      </c>
      <c r="E47" s="372"/>
      <c r="F47" s="372"/>
      <c r="G47" s="372"/>
      <c r="H47" s="372"/>
      <c r="I47" s="372"/>
      <c r="J47" s="372"/>
      <c r="K47" s="243"/>
    </row>
    <row r="48" spans="2:11" s="1" customFormat="1" ht="15" customHeight="1">
      <c r="B48" s="246"/>
      <c r="C48" s="247"/>
      <c r="D48" s="247"/>
      <c r="E48" s="372" t="s">
        <v>396</v>
      </c>
      <c r="F48" s="372"/>
      <c r="G48" s="372"/>
      <c r="H48" s="372"/>
      <c r="I48" s="372"/>
      <c r="J48" s="372"/>
      <c r="K48" s="243"/>
    </row>
    <row r="49" spans="2:11" s="1" customFormat="1" ht="15" customHeight="1">
      <c r="B49" s="246"/>
      <c r="C49" s="247"/>
      <c r="D49" s="247"/>
      <c r="E49" s="372" t="s">
        <v>397</v>
      </c>
      <c r="F49" s="372"/>
      <c r="G49" s="372"/>
      <c r="H49" s="372"/>
      <c r="I49" s="372"/>
      <c r="J49" s="372"/>
      <c r="K49" s="243"/>
    </row>
    <row r="50" spans="2:11" s="1" customFormat="1" ht="15" customHeight="1">
      <c r="B50" s="246"/>
      <c r="C50" s="247"/>
      <c r="D50" s="247"/>
      <c r="E50" s="372" t="s">
        <v>398</v>
      </c>
      <c r="F50" s="372"/>
      <c r="G50" s="372"/>
      <c r="H50" s="372"/>
      <c r="I50" s="372"/>
      <c r="J50" s="372"/>
      <c r="K50" s="243"/>
    </row>
    <row r="51" spans="2:11" s="1" customFormat="1" ht="15" customHeight="1">
      <c r="B51" s="246"/>
      <c r="C51" s="247"/>
      <c r="D51" s="372" t="s">
        <v>399</v>
      </c>
      <c r="E51" s="372"/>
      <c r="F51" s="372"/>
      <c r="G51" s="372"/>
      <c r="H51" s="372"/>
      <c r="I51" s="372"/>
      <c r="J51" s="372"/>
      <c r="K51" s="243"/>
    </row>
    <row r="52" spans="2:11" s="1" customFormat="1" ht="25.5" customHeight="1">
      <c r="B52" s="242"/>
      <c r="C52" s="373" t="s">
        <v>400</v>
      </c>
      <c r="D52" s="373"/>
      <c r="E52" s="373"/>
      <c r="F52" s="373"/>
      <c r="G52" s="373"/>
      <c r="H52" s="373"/>
      <c r="I52" s="373"/>
      <c r="J52" s="373"/>
      <c r="K52" s="243"/>
    </row>
    <row r="53" spans="2:11" s="1" customFormat="1" ht="5.25" customHeight="1">
      <c r="B53" s="242"/>
      <c r="C53" s="244"/>
      <c r="D53" s="244"/>
      <c r="E53" s="244"/>
      <c r="F53" s="244"/>
      <c r="G53" s="244"/>
      <c r="H53" s="244"/>
      <c r="I53" s="244"/>
      <c r="J53" s="244"/>
      <c r="K53" s="243"/>
    </row>
    <row r="54" spans="2:11" s="1" customFormat="1" ht="15" customHeight="1">
      <c r="B54" s="242"/>
      <c r="C54" s="372" t="s">
        <v>401</v>
      </c>
      <c r="D54" s="372"/>
      <c r="E54" s="372"/>
      <c r="F54" s="372"/>
      <c r="G54" s="372"/>
      <c r="H54" s="372"/>
      <c r="I54" s="372"/>
      <c r="J54" s="372"/>
      <c r="K54" s="243"/>
    </row>
    <row r="55" spans="2:11" s="1" customFormat="1" ht="15" customHeight="1">
      <c r="B55" s="242"/>
      <c r="C55" s="372" t="s">
        <v>402</v>
      </c>
      <c r="D55" s="372"/>
      <c r="E55" s="372"/>
      <c r="F55" s="372"/>
      <c r="G55" s="372"/>
      <c r="H55" s="372"/>
      <c r="I55" s="372"/>
      <c r="J55" s="372"/>
      <c r="K55" s="243"/>
    </row>
    <row r="56" spans="2:11" s="1" customFormat="1" ht="12.75" customHeight="1">
      <c r="B56" s="242"/>
      <c r="C56" s="245"/>
      <c r="D56" s="245"/>
      <c r="E56" s="245"/>
      <c r="F56" s="245"/>
      <c r="G56" s="245"/>
      <c r="H56" s="245"/>
      <c r="I56" s="245"/>
      <c r="J56" s="245"/>
      <c r="K56" s="243"/>
    </row>
    <row r="57" spans="2:11" s="1" customFormat="1" ht="15" customHeight="1">
      <c r="B57" s="242"/>
      <c r="C57" s="372" t="s">
        <v>403</v>
      </c>
      <c r="D57" s="372"/>
      <c r="E57" s="372"/>
      <c r="F57" s="372"/>
      <c r="G57" s="372"/>
      <c r="H57" s="372"/>
      <c r="I57" s="372"/>
      <c r="J57" s="372"/>
      <c r="K57" s="243"/>
    </row>
    <row r="58" spans="2:11" s="1" customFormat="1" ht="15" customHeight="1">
      <c r="B58" s="242"/>
      <c r="C58" s="247"/>
      <c r="D58" s="372" t="s">
        <v>404</v>
      </c>
      <c r="E58" s="372"/>
      <c r="F58" s="372"/>
      <c r="G58" s="372"/>
      <c r="H58" s="372"/>
      <c r="I58" s="372"/>
      <c r="J58" s="372"/>
      <c r="K58" s="243"/>
    </row>
    <row r="59" spans="2:11" s="1" customFormat="1" ht="15" customHeight="1">
      <c r="B59" s="242"/>
      <c r="C59" s="247"/>
      <c r="D59" s="372" t="s">
        <v>405</v>
      </c>
      <c r="E59" s="372"/>
      <c r="F59" s="372"/>
      <c r="G59" s="372"/>
      <c r="H59" s="372"/>
      <c r="I59" s="372"/>
      <c r="J59" s="372"/>
      <c r="K59" s="243"/>
    </row>
    <row r="60" spans="2:11" s="1" customFormat="1" ht="15" customHeight="1">
      <c r="B60" s="242"/>
      <c r="C60" s="247"/>
      <c r="D60" s="372" t="s">
        <v>406</v>
      </c>
      <c r="E60" s="372"/>
      <c r="F60" s="372"/>
      <c r="G60" s="372"/>
      <c r="H60" s="372"/>
      <c r="I60" s="372"/>
      <c r="J60" s="372"/>
      <c r="K60" s="243"/>
    </row>
    <row r="61" spans="2:11" s="1" customFormat="1" ht="15" customHeight="1">
      <c r="B61" s="242"/>
      <c r="C61" s="247"/>
      <c r="D61" s="372" t="s">
        <v>407</v>
      </c>
      <c r="E61" s="372"/>
      <c r="F61" s="372"/>
      <c r="G61" s="372"/>
      <c r="H61" s="372"/>
      <c r="I61" s="372"/>
      <c r="J61" s="372"/>
      <c r="K61" s="243"/>
    </row>
    <row r="62" spans="2:11" s="1" customFormat="1" ht="15" customHeight="1">
      <c r="B62" s="242"/>
      <c r="C62" s="247"/>
      <c r="D62" s="374" t="s">
        <v>408</v>
      </c>
      <c r="E62" s="374"/>
      <c r="F62" s="374"/>
      <c r="G62" s="374"/>
      <c r="H62" s="374"/>
      <c r="I62" s="374"/>
      <c r="J62" s="374"/>
      <c r="K62" s="243"/>
    </row>
    <row r="63" spans="2:11" s="1" customFormat="1" ht="15" customHeight="1">
      <c r="B63" s="242"/>
      <c r="C63" s="247"/>
      <c r="D63" s="372" t="s">
        <v>409</v>
      </c>
      <c r="E63" s="372"/>
      <c r="F63" s="372"/>
      <c r="G63" s="372"/>
      <c r="H63" s="372"/>
      <c r="I63" s="372"/>
      <c r="J63" s="372"/>
      <c r="K63" s="243"/>
    </row>
    <row r="64" spans="2:11" s="1" customFormat="1" ht="12.75" customHeight="1">
      <c r="B64" s="242"/>
      <c r="C64" s="247"/>
      <c r="D64" s="247"/>
      <c r="E64" s="250"/>
      <c r="F64" s="247"/>
      <c r="G64" s="247"/>
      <c r="H64" s="247"/>
      <c r="I64" s="247"/>
      <c r="J64" s="247"/>
      <c r="K64" s="243"/>
    </row>
    <row r="65" spans="2:11" s="1" customFormat="1" ht="15" customHeight="1">
      <c r="B65" s="242"/>
      <c r="C65" s="247"/>
      <c r="D65" s="372" t="s">
        <v>410</v>
      </c>
      <c r="E65" s="372"/>
      <c r="F65" s="372"/>
      <c r="G65" s="372"/>
      <c r="H65" s="372"/>
      <c r="I65" s="372"/>
      <c r="J65" s="372"/>
      <c r="K65" s="243"/>
    </row>
    <row r="66" spans="2:11" s="1" customFormat="1" ht="15" customHeight="1">
      <c r="B66" s="242"/>
      <c r="C66" s="247"/>
      <c r="D66" s="374" t="s">
        <v>411</v>
      </c>
      <c r="E66" s="374"/>
      <c r="F66" s="374"/>
      <c r="G66" s="374"/>
      <c r="H66" s="374"/>
      <c r="I66" s="374"/>
      <c r="J66" s="374"/>
      <c r="K66" s="243"/>
    </row>
    <row r="67" spans="2:11" s="1" customFormat="1" ht="15" customHeight="1">
      <c r="B67" s="242"/>
      <c r="C67" s="247"/>
      <c r="D67" s="372" t="s">
        <v>412</v>
      </c>
      <c r="E67" s="372"/>
      <c r="F67" s="372"/>
      <c r="G67" s="372"/>
      <c r="H67" s="372"/>
      <c r="I67" s="372"/>
      <c r="J67" s="372"/>
      <c r="K67" s="243"/>
    </row>
    <row r="68" spans="2:11" s="1" customFormat="1" ht="15" customHeight="1">
      <c r="B68" s="242"/>
      <c r="C68" s="247"/>
      <c r="D68" s="372" t="s">
        <v>413</v>
      </c>
      <c r="E68" s="372"/>
      <c r="F68" s="372"/>
      <c r="G68" s="372"/>
      <c r="H68" s="372"/>
      <c r="I68" s="372"/>
      <c r="J68" s="372"/>
      <c r="K68" s="243"/>
    </row>
    <row r="69" spans="2:11" s="1" customFormat="1" ht="15" customHeight="1">
      <c r="B69" s="242"/>
      <c r="C69" s="247"/>
      <c r="D69" s="372" t="s">
        <v>414</v>
      </c>
      <c r="E69" s="372"/>
      <c r="F69" s="372"/>
      <c r="G69" s="372"/>
      <c r="H69" s="372"/>
      <c r="I69" s="372"/>
      <c r="J69" s="372"/>
      <c r="K69" s="243"/>
    </row>
    <row r="70" spans="2:11" s="1" customFormat="1" ht="15" customHeight="1">
      <c r="B70" s="242"/>
      <c r="C70" s="247"/>
      <c r="D70" s="372" t="s">
        <v>415</v>
      </c>
      <c r="E70" s="372"/>
      <c r="F70" s="372"/>
      <c r="G70" s="372"/>
      <c r="H70" s="372"/>
      <c r="I70" s="372"/>
      <c r="J70" s="372"/>
      <c r="K70" s="243"/>
    </row>
    <row r="71" spans="2:11" s="1" customFormat="1" ht="12.75" customHeight="1">
      <c r="B71" s="251"/>
      <c r="C71" s="252"/>
      <c r="D71" s="252"/>
      <c r="E71" s="252"/>
      <c r="F71" s="252"/>
      <c r="G71" s="252"/>
      <c r="H71" s="252"/>
      <c r="I71" s="252"/>
      <c r="J71" s="252"/>
      <c r="K71" s="253"/>
    </row>
    <row r="72" spans="2:11" s="1" customFormat="1" ht="18.75" customHeight="1">
      <c r="B72" s="254"/>
      <c r="C72" s="254"/>
      <c r="D72" s="254"/>
      <c r="E72" s="254"/>
      <c r="F72" s="254"/>
      <c r="G72" s="254"/>
      <c r="H72" s="254"/>
      <c r="I72" s="254"/>
      <c r="J72" s="254"/>
      <c r="K72" s="255"/>
    </row>
    <row r="73" spans="2:11" s="1" customFormat="1" ht="18.75" customHeight="1">
      <c r="B73" s="255"/>
      <c r="C73" s="255"/>
      <c r="D73" s="255"/>
      <c r="E73" s="255"/>
      <c r="F73" s="255"/>
      <c r="G73" s="255"/>
      <c r="H73" s="255"/>
      <c r="I73" s="255"/>
      <c r="J73" s="255"/>
      <c r="K73" s="255"/>
    </row>
    <row r="74" spans="2:11" s="1" customFormat="1" ht="7.5" customHeight="1">
      <c r="B74" s="256"/>
      <c r="C74" s="257"/>
      <c r="D74" s="257"/>
      <c r="E74" s="257"/>
      <c r="F74" s="257"/>
      <c r="G74" s="257"/>
      <c r="H74" s="257"/>
      <c r="I74" s="257"/>
      <c r="J74" s="257"/>
      <c r="K74" s="258"/>
    </row>
    <row r="75" spans="2:11" s="1" customFormat="1" ht="45" customHeight="1">
      <c r="B75" s="259"/>
      <c r="C75" s="367" t="s">
        <v>416</v>
      </c>
      <c r="D75" s="367"/>
      <c r="E75" s="367"/>
      <c r="F75" s="367"/>
      <c r="G75" s="367"/>
      <c r="H75" s="367"/>
      <c r="I75" s="367"/>
      <c r="J75" s="367"/>
      <c r="K75" s="260"/>
    </row>
    <row r="76" spans="2:11" s="1" customFormat="1" ht="17.25" customHeight="1">
      <c r="B76" s="259"/>
      <c r="C76" s="261" t="s">
        <v>417</v>
      </c>
      <c r="D76" s="261"/>
      <c r="E76" s="261"/>
      <c r="F76" s="261" t="s">
        <v>418</v>
      </c>
      <c r="G76" s="262"/>
      <c r="H76" s="261" t="s">
        <v>56</v>
      </c>
      <c r="I76" s="261" t="s">
        <v>59</v>
      </c>
      <c r="J76" s="261" t="s">
        <v>419</v>
      </c>
      <c r="K76" s="260"/>
    </row>
    <row r="77" spans="2:11" s="1" customFormat="1" ht="17.25" customHeight="1">
      <c r="B77" s="259"/>
      <c r="C77" s="263" t="s">
        <v>420</v>
      </c>
      <c r="D77" s="263"/>
      <c r="E77" s="263"/>
      <c r="F77" s="264" t="s">
        <v>421</v>
      </c>
      <c r="G77" s="265"/>
      <c r="H77" s="263"/>
      <c r="I77" s="263"/>
      <c r="J77" s="263" t="s">
        <v>422</v>
      </c>
      <c r="K77" s="260"/>
    </row>
    <row r="78" spans="2:11" s="1" customFormat="1" ht="5.25" customHeight="1">
      <c r="B78" s="259"/>
      <c r="C78" s="266"/>
      <c r="D78" s="266"/>
      <c r="E78" s="266"/>
      <c r="F78" s="266"/>
      <c r="G78" s="267"/>
      <c r="H78" s="266"/>
      <c r="I78" s="266"/>
      <c r="J78" s="266"/>
      <c r="K78" s="260"/>
    </row>
    <row r="79" spans="2:11" s="1" customFormat="1" ht="15" customHeight="1">
      <c r="B79" s="259"/>
      <c r="C79" s="248" t="s">
        <v>55</v>
      </c>
      <c r="D79" s="268"/>
      <c r="E79" s="268"/>
      <c r="F79" s="269" t="s">
        <v>423</v>
      </c>
      <c r="G79" s="270"/>
      <c r="H79" s="248" t="s">
        <v>424</v>
      </c>
      <c r="I79" s="248" t="s">
        <v>425</v>
      </c>
      <c r="J79" s="248">
        <v>20</v>
      </c>
      <c r="K79" s="260"/>
    </row>
    <row r="80" spans="2:11" s="1" customFormat="1" ht="15" customHeight="1">
      <c r="B80" s="259"/>
      <c r="C80" s="248" t="s">
        <v>426</v>
      </c>
      <c r="D80" s="248"/>
      <c r="E80" s="248"/>
      <c r="F80" s="269" t="s">
        <v>423</v>
      </c>
      <c r="G80" s="270"/>
      <c r="H80" s="248" t="s">
        <v>427</v>
      </c>
      <c r="I80" s="248" t="s">
        <v>425</v>
      </c>
      <c r="J80" s="248">
        <v>120</v>
      </c>
      <c r="K80" s="260"/>
    </row>
    <row r="81" spans="2:11" s="1" customFormat="1" ht="15" customHeight="1">
      <c r="B81" s="271"/>
      <c r="C81" s="248" t="s">
        <v>428</v>
      </c>
      <c r="D81" s="248"/>
      <c r="E81" s="248"/>
      <c r="F81" s="269" t="s">
        <v>429</v>
      </c>
      <c r="G81" s="270"/>
      <c r="H81" s="248" t="s">
        <v>430</v>
      </c>
      <c r="I81" s="248" t="s">
        <v>425</v>
      </c>
      <c r="J81" s="248">
        <v>50</v>
      </c>
      <c r="K81" s="260"/>
    </row>
    <row r="82" spans="2:11" s="1" customFormat="1" ht="15" customHeight="1">
      <c r="B82" s="271"/>
      <c r="C82" s="248" t="s">
        <v>431</v>
      </c>
      <c r="D82" s="248"/>
      <c r="E82" s="248"/>
      <c r="F82" s="269" t="s">
        <v>423</v>
      </c>
      <c r="G82" s="270"/>
      <c r="H82" s="248" t="s">
        <v>432</v>
      </c>
      <c r="I82" s="248" t="s">
        <v>433</v>
      </c>
      <c r="J82" s="248"/>
      <c r="K82" s="260"/>
    </row>
    <row r="83" spans="2:11" s="1" customFormat="1" ht="15" customHeight="1">
      <c r="B83" s="271"/>
      <c r="C83" s="272" t="s">
        <v>434</v>
      </c>
      <c r="D83" s="272"/>
      <c r="E83" s="272"/>
      <c r="F83" s="273" t="s">
        <v>429</v>
      </c>
      <c r="G83" s="272"/>
      <c r="H83" s="272" t="s">
        <v>435</v>
      </c>
      <c r="I83" s="272" t="s">
        <v>425</v>
      </c>
      <c r="J83" s="272">
        <v>15</v>
      </c>
      <c r="K83" s="260"/>
    </row>
    <row r="84" spans="2:11" s="1" customFormat="1" ht="15" customHeight="1">
      <c r="B84" s="271"/>
      <c r="C84" s="272" t="s">
        <v>436</v>
      </c>
      <c r="D84" s="272"/>
      <c r="E84" s="272"/>
      <c r="F84" s="273" t="s">
        <v>429</v>
      </c>
      <c r="G84" s="272"/>
      <c r="H84" s="272" t="s">
        <v>437</v>
      </c>
      <c r="I84" s="272" t="s">
        <v>425</v>
      </c>
      <c r="J84" s="272">
        <v>15</v>
      </c>
      <c r="K84" s="260"/>
    </row>
    <row r="85" spans="2:11" s="1" customFormat="1" ht="15" customHeight="1">
      <c r="B85" s="271"/>
      <c r="C85" s="272" t="s">
        <v>438</v>
      </c>
      <c r="D85" s="272"/>
      <c r="E85" s="272"/>
      <c r="F85" s="273" t="s">
        <v>429</v>
      </c>
      <c r="G85" s="272"/>
      <c r="H85" s="272" t="s">
        <v>439</v>
      </c>
      <c r="I85" s="272" t="s">
        <v>425</v>
      </c>
      <c r="J85" s="272">
        <v>20</v>
      </c>
      <c r="K85" s="260"/>
    </row>
    <row r="86" spans="2:11" s="1" customFormat="1" ht="15" customHeight="1">
      <c r="B86" s="271"/>
      <c r="C86" s="272" t="s">
        <v>440</v>
      </c>
      <c r="D86" s="272"/>
      <c r="E86" s="272"/>
      <c r="F86" s="273" t="s">
        <v>429</v>
      </c>
      <c r="G86" s="272"/>
      <c r="H86" s="272" t="s">
        <v>441</v>
      </c>
      <c r="I86" s="272" t="s">
        <v>425</v>
      </c>
      <c r="J86" s="272">
        <v>20</v>
      </c>
      <c r="K86" s="260"/>
    </row>
    <row r="87" spans="2:11" s="1" customFormat="1" ht="15" customHeight="1">
      <c r="B87" s="271"/>
      <c r="C87" s="248" t="s">
        <v>442</v>
      </c>
      <c r="D87" s="248"/>
      <c r="E87" s="248"/>
      <c r="F87" s="269" t="s">
        <v>429</v>
      </c>
      <c r="G87" s="270"/>
      <c r="H87" s="248" t="s">
        <v>443</v>
      </c>
      <c r="I87" s="248" t="s">
        <v>425</v>
      </c>
      <c r="J87" s="248">
        <v>50</v>
      </c>
      <c r="K87" s="260"/>
    </row>
    <row r="88" spans="2:11" s="1" customFormat="1" ht="15" customHeight="1">
      <c r="B88" s="271"/>
      <c r="C88" s="248" t="s">
        <v>444</v>
      </c>
      <c r="D88" s="248"/>
      <c r="E88" s="248"/>
      <c r="F88" s="269" t="s">
        <v>429</v>
      </c>
      <c r="G88" s="270"/>
      <c r="H88" s="248" t="s">
        <v>445</v>
      </c>
      <c r="I88" s="248" t="s">
        <v>425</v>
      </c>
      <c r="J88" s="248">
        <v>20</v>
      </c>
      <c r="K88" s="260"/>
    </row>
    <row r="89" spans="2:11" s="1" customFormat="1" ht="15" customHeight="1">
      <c r="B89" s="271"/>
      <c r="C89" s="248" t="s">
        <v>446</v>
      </c>
      <c r="D89" s="248"/>
      <c r="E89" s="248"/>
      <c r="F89" s="269" t="s">
        <v>429</v>
      </c>
      <c r="G89" s="270"/>
      <c r="H89" s="248" t="s">
        <v>447</v>
      </c>
      <c r="I89" s="248" t="s">
        <v>425</v>
      </c>
      <c r="J89" s="248">
        <v>20</v>
      </c>
      <c r="K89" s="260"/>
    </row>
    <row r="90" spans="2:11" s="1" customFormat="1" ht="15" customHeight="1">
      <c r="B90" s="271"/>
      <c r="C90" s="248" t="s">
        <v>448</v>
      </c>
      <c r="D90" s="248"/>
      <c r="E90" s="248"/>
      <c r="F90" s="269" t="s">
        <v>429</v>
      </c>
      <c r="G90" s="270"/>
      <c r="H90" s="248" t="s">
        <v>449</v>
      </c>
      <c r="I90" s="248" t="s">
        <v>425</v>
      </c>
      <c r="J90" s="248">
        <v>50</v>
      </c>
      <c r="K90" s="260"/>
    </row>
    <row r="91" spans="2:11" s="1" customFormat="1" ht="15" customHeight="1">
      <c r="B91" s="271"/>
      <c r="C91" s="248" t="s">
        <v>450</v>
      </c>
      <c r="D91" s="248"/>
      <c r="E91" s="248"/>
      <c r="F91" s="269" t="s">
        <v>429</v>
      </c>
      <c r="G91" s="270"/>
      <c r="H91" s="248" t="s">
        <v>450</v>
      </c>
      <c r="I91" s="248" t="s">
        <v>425</v>
      </c>
      <c r="J91" s="248">
        <v>50</v>
      </c>
      <c r="K91" s="260"/>
    </row>
    <row r="92" spans="2:11" s="1" customFormat="1" ht="15" customHeight="1">
      <c r="B92" s="271"/>
      <c r="C92" s="248" t="s">
        <v>451</v>
      </c>
      <c r="D92" s="248"/>
      <c r="E92" s="248"/>
      <c r="F92" s="269" t="s">
        <v>429</v>
      </c>
      <c r="G92" s="270"/>
      <c r="H92" s="248" t="s">
        <v>452</v>
      </c>
      <c r="I92" s="248" t="s">
        <v>425</v>
      </c>
      <c r="J92" s="248">
        <v>255</v>
      </c>
      <c r="K92" s="260"/>
    </row>
    <row r="93" spans="2:11" s="1" customFormat="1" ht="15" customHeight="1">
      <c r="B93" s="271"/>
      <c r="C93" s="248" t="s">
        <v>453</v>
      </c>
      <c r="D93" s="248"/>
      <c r="E93" s="248"/>
      <c r="F93" s="269" t="s">
        <v>423</v>
      </c>
      <c r="G93" s="270"/>
      <c r="H93" s="248" t="s">
        <v>454</v>
      </c>
      <c r="I93" s="248" t="s">
        <v>455</v>
      </c>
      <c r="J93" s="248"/>
      <c r="K93" s="260"/>
    </row>
    <row r="94" spans="2:11" s="1" customFormat="1" ht="15" customHeight="1">
      <c r="B94" s="271"/>
      <c r="C94" s="248" t="s">
        <v>456</v>
      </c>
      <c r="D94" s="248"/>
      <c r="E94" s="248"/>
      <c r="F94" s="269" t="s">
        <v>423</v>
      </c>
      <c r="G94" s="270"/>
      <c r="H94" s="248" t="s">
        <v>457</v>
      </c>
      <c r="I94" s="248" t="s">
        <v>458</v>
      </c>
      <c r="J94" s="248"/>
      <c r="K94" s="260"/>
    </row>
    <row r="95" spans="2:11" s="1" customFormat="1" ht="15" customHeight="1">
      <c r="B95" s="271"/>
      <c r="C95" s="248" t="s">
        <v>459</v>
      </c>
      <c r="D95" s="248"/>
      <c r="E95" s="248"/>
      <c r="F95" s="269" t="s">
        <v>423</v>
      </c>
      <c r="G95" s="270"/>
      <c r="H95" s="248" t="s">
        <v>459</v>
      </c>
      <c r="I95" s="248" t="s">
        <v>458</v>
      </c>
      <c r="J95" s="248"/>
      <c r="K95" s="260"/>
    </row>
    <row r="96" spans="2:11" s="1" customFormat="1" ht="15" customHeight="1">
      <c r="B96" s="271"/>
      <c r="C96" s="248" t="s">
        <v>40</v>
      </c>
      <c r="D96" s="248"/>
      <c r="E96" s="248"/>
      <c r="F96" s="269" t="s">
        <v>423</v>
      </c>
      <c r="G96" s="270"/>
      <c r="H96" s="248" t="s">
        <v>460</v>
      </c>
      <c r="I96" s="248" t="s">
        <v>458</v>
      </c>
      <c r="J96" s="248"/>
      <c r="K96" s="260"/>
    </row>
    <row r="97" spans="2:11" s="1" customFormat="1" ht="15" customHeight="1">
      <c r="B97" s="271"/>
      <c r="C97" s="248" t="s">
        <v>50</v>
      </c>
      <c r="D97" s="248"/>
      <c r="E97" s="248"/>
      <c r="F97" s="269" t="s">
        <v>423</v>
      </c>
      <c r="G97" s="270"/>
      <c r="H97" s="248" t="s">
        <v>461</v>
      </c>
      <c r="I97" s="248" t="s">
        <v>458</v>
      </c>
      <c r="J97" s="248"/>
      <c r="K97" s="260"/>
    </row>
    <row r="98" spans="2:11" s="1" customFormat="1" ht="15" customHeight="1">
      <c r="B98" s="274"/>
      <c r="C98" s="275"/>
      <c r="D98" s="275"/>
      <c r="E98" s="275"/>
      <c r="F98" s="275"/>
      <c r="G98" s="275"/>
      <c r="H98" s="275"/>
      <c r="I98" s="275"/>
      <c r="J98" s="275"/>
      <c r="K98" s="276"/>
    </row>
    <row r="99" spans="2:11" s="1" customFormat="1" ht="18.75" customHeight="1">
      <c r="B99" s="277"/>
      <c r="C99" s="278"/>
      <c r="D99" s="278"/>
      <c r="E99" s="278"/>
      <c r="F99" s="278"/>
      <c r="G99" s="278"/>
      <c r="H99" s="278"/>
      <c r="I99" s="278"/>
      <c r="J99" s="278"/>
      <c r="K99" s="277"/>
    </row>
    <row r="100" spans="2:11" s="1" customFormat="1" ht="18.75" customHeight="1">
      <c r="B100" s="255"/>
      <c r="C100" s="255"/>
      <c r="D100" s="255"/>
      <c r="E100" s="255"/>
      <c r="F100" s="255"/>
      <c r="G100" s="255"/>
      <c r="H100" s="255"/>
      <c r="I100" s="255"/>
      <c r="J100" s="255"/>
      <c r="K100" s="255"/>
    </row>
    <row r="101" spans="2:11" s="1" customFormat="1" ht="7.5" customHeight="1">
      <c r="B101" s="256"/>
      <c r="C101" s="257"/>
      <c r="D101" s="257"/>
      <c r="E101" s="257"/>
      <c r="F101" s="257"/>
      <c r="G101" s="257"/>
      <c r="H101" s="257"/>
      <c r="I101" s="257"/>
      <c r="J101" s="257"/>
      <c r="K101" s="258"/>
    </row>
    <row r="102" spans="2:11" s="1" customFormat="1" ht="45" customHeight="1">
      <c r="B102" s="259"/>
      <c r="C102" s="367" t="s">
        <v>462</v>
      </c>
      <c r="D102" s="367"/>
      <c r="E102" s="367"/>
      <c r="F102" s="367"/>
      <c r="G102" s="367"/>
      <c r="H102" s="367"/>
      <c r="I102" s="367"/>
      <c r="J102" s="367"/>
      <c r="K102" s="260"/>
    </row>
    <row r="103" spans="2:11" s="1" customFormat="1" ht="17.25" customHeight="1">
      <c r="B103" s="259"/>
      <c r="C103" s="261" t="s">
        <v>417</v>
      </c>
      <c r="D103" s="261"/>
      <c r="E103" s="261"/>
      <c r="F103" s="261" t="s">
        <v>418</v>
      </c>
      <c r="G103" s="262"/>
      <c r="H103" s="261" t="s">
        <v>56</v>
      </c>
      <c r="I103" s="261" t="s">
        <v>59</v>
      </c>
      <c r="J103" s="261" t="s">
        <v>419</v>
      </c>
      <c r="K103" s="260"/>
    </row>
    <row r="104" spans="2:11" s="1" customFormat="1" ht="17.25" customHeight="1">
      <c r="B104" s="259"/>
      <c r="C104" s="263" t="s">
        <v>420</v>
      </c>
      <c r="D104" s="263"/>
      <c r="E104" s="263"/>
      <c r="F104" s="264" t="s">
        <v>421</v>
      </c>
      <c r="G104" s="265"/>
      <c r="H104" s="263"/>
      <c r="I104" s="263"/>
      <c r="J104" s="263" t="s">
        <v>422</v>
      </c>
      <c r="K104" s="260"/>
    </row>
    <row r="105" spans="2:11" s="1" customFormat="1" ht="5.25" customHeight="1">
      <c r="B105" s="259"/>
      <c r="C105" s="261"/>
      <c r="D105" s="261"/>
      <c r="E105" s="261"/>
      <c r="F105" s="261"/>
      <c r="G105" s="279"/>
      <c r="H105" s="261"/>
      <c r="I105" s="261"/>
      <c r="J105" s="261"/>
      <c r="K105" s="260"/>
    </row>
    <row r="106" spans="2:11" s="1" customFormat="1" ht="15" customHeight="1">
      <c r="B106" s="259"/>
      <c r="C106" s="248" t="s">
        <v>55</v>
      </c>
      <c r="D106" s="268"/>
      <c r="E106" s="268"/>
      <c r="F106" s="269" t="s">
        <v>423</v>
      </c>
      <c r="G106" s="248"/>
      <c r="H106" s="248" t="s">
        <v>463</v>
      </c>
      <c r="I106" s="248" t="s">
        <v>425</v>
      </c>
      <c r="J106" s="248">
        <v>20</v>
      </c>
      <c r="K106" s="260"/>
    </row>
    <row r="107" spans="2:11" s="1" customFormat="1" ht="15" customHeight="1">
      <c r="B107" s="259"/>
      <c r="C107" s="248" t="s">
        <v>426</v>
      </c>
      <c r="D107" s="248"/>
      <c r="E107" s="248"/>
      <c r="F107" s="269" t="s">
        <v>423</v>
      </c>
      <c r="G107" s="248"/>
      <c r="H107" s="248" t="s">
        <v>463</v>
      </c>
      <c r="I107" s="248" t="s">
        <v>425</v>
      </c>
      <c r="J107" s="248">
        <v>120</v>
      </c>
      <c r="K107" s="260"/>
    </row>
    <row r="108" spans="2:11" s="1" customFormat="1" ht="15" customHeight="1">
      <c r="B108" s="271"/>
      <c r="C108" s="248" t="s">
        <v>428</v>
      </c>
      <c r="D108" s="248"/>
      <c r="E108" s="248"/>
      <c r="F108" s="269" t="s">
        <v>429</v>
      </c>
      <c r="G108" s="248"/>
      <c r="H108" s="248" t="s">
        <v>463</v>
      </c>
      <c r="I108" s="248" t="s">
        <v>425</v>
      </c>
      <c r="J108" s="248">
        <v>50</v>
      </c>
      <c r="K108" s="260"/>
    </row>
    <row r="109" spans="2:11" s="1" customFormat="1" ht="15" customHeight="1">
      <c r="B109" s="271"/>
      <c r="C109" s="248" t="s">
        <v>431</v>
      </c>
      <c r="D109" s="248"/>
      <c r="E109" s="248"/>
      <c r="F109" s="269" t="s">
        <v>423</v>
      </c>
      <c r="G109" s="248"/>
      <c r="H109" s="248" t="s">
        <v>463</v>
      </c>
      <c r="I109" s="248" t="s">
        <v>433</v>
      </c>
      <c r="J109" s="248"/>
      <c r="K109" s="260"/>
    </row>
    <row r="110" spans="2:11" s="1" customFormat="1" ht="15" customHeight="1">
      <c r="B110" s="271"/>
      <c r="C110" s="248" t="s">
        <v>442</v>
      </c>
      <c r="D110" s="248"/>
      <c r="E110" s="248"/>
      <c r="F110" s="269" t="s">
        <v>429</v>
      </c>
      <c r="G110" s="248"/>
      <c r="H110" s="248" t="s">
        <v>463</v>
      </c>
      <c r="I110" s="248" t="s">
        <v>425</v>
      </c>
      <c r="J110" s="248">
        <v>50</v>
      </c>
      <c r="K110" s="260"/>
    </row>
    <row r="111" spans="2:11" s="1" customFormat="1" ht="15" customHeight="1">
      <c r="B111" s="271"/>
      <c r="C111" s="248" t="s">
        <v>450</v>
      </c>
      <c r="D111" s="248"/>
      <c r="E111" s="248"/>
      <c r="F111" s="269" t="s">
        <v>429</v>
      </c>
      <c r="G111" s="248"/>
      <c r="H111" s="248" t="s">
        <v>463</v>
      </c>
      <c r="I111" s="248" t="s">
        <v>425</v>
      </c>
      <c r="J111" s="248">
        <v>50</v>
      </c>
      <c r="K111" s="260"/>
    </row>
    <row r="112" spans="2:11" s="1" customFormat="1" ht="15" customHeight="1">
      <c r="B112" s="271"/>
      <c r="C112" s="248" t="s">
        <v>448</v>
      </c>
      <c r="D112" s="248"/>
      <c r="E112" s="248"/>
      <c r="F112" s="269" t="s">
        <v>429</v>
      </c>
      <c r="G112" s="248"/>
      <c r="H112" s="248" t="s">
        <v>463</v>
      </c>
      <c r="I112" s="248" t="s">
        <v>425</v>
      </c>
      <c r="J112" s="248">
        <v>50</v>
      </c>
      <c r="K112" s="260"/>
    </row>
    <row r="113" spans="2:11" s="1" customFormat="1" ht="15" customHeight="1">
      <c r="B113" s="271"/>
      <c r="C113" s="248" t="s">
        <v>55</v>
      </c>
      <c r="D113" s="248"/>
      <c r="E113" s="248"/>
      <c r="F113" s="269" t="s">
        <v>423</v>
      </c>
      <c r="G113" s="248"/>
      <c r="H113" s="248" t="s">
        <v>464</v>
      </c>
      <c r="I113" s="248" t="s">
        <v>425</v>
      </c>
      <c r="J113" s="248">
        <v>20</v>
      </c>
      <c r="K113" s="260"/>
    </row>
    <row r="114" spans="2:11" s="1" customFormat="1" ht="15" customHeight="1">
      <c r="B114" s="271"/>
      <c r="C114" s="248" t="s">
        <v>465</v>
      </c>
      <c r="D114" s="248"/>
      <c r="E114" s="248"/>
      <c r="F114" s="269" t="s">
        <v>423</v>
      </c>
      <c r="G114" s="248"/>
      <c r="H114" s="248" t="s">
        <v>466</v>
      </c>
      <c r="I114" s="248" t="s">
        <v>425</v>
      </c>
      <c r="J114" s="248">
        <v>120</v>
      </c>
      <c r="K114" s="260"/>
    </row>
    <row r="115" spans="2:11" s="1" customFormat="1" ht="15" customHeight="1">
      <c r="B115" s="271"/>
      <c r="C115" s="248" t="s">
        <v>40</v>
      </c>
      <c r="D115" s="248"/>
      <c r="E115" s="248"/>
      <c r="F115" s="269" t="s">
        <v>423</v>
      </c>
      <c r="G115" s="248"/>
      <c r="H115" s="248" t="s">
        <v>467</v>
      </c>
      <c r="I115" s="248" t="s">
        <v>458</v>
      </c>
      <c r="J115" s="248"/>
      <c r="K115" s="260"/>
    </row>
    <row r="116" spans="2:11" s="1" customFormat="1" ht="15" customHeight="1">
      <c r="B116" s="271"/>
      <c r="C116" s="248" t="s">
        <v>50</v>
      </c>
      <c r="D116" s="248"/>
      <c r="E116" s="248"/>
      <c r="F116" s="269" t="s">
        <v>423</v>
      </c>
      <c r="G116" s="248"/>
      <c r="H116" s="248" t="s">
        <v>468</v>
      </c>
      <c r="I116" s="248" t="s">
        <v>458</v>
      </c>
      <c r="J116" s="248"/>
      <c r="K116" s="260"/>
    </row>
    <row r="117" spans="2:11" s="1" customFormat="1" ht="15" customHeight="1">
      <c r="B117" s="271"/>
      <c r="C117" s="248" t="s">
        <v>59</v>
      </c>
      <c r="D117" s="248"/>
      <c r="E117" s="248"/>
      <c r="F117" s="269" t="s">
        <v>423</v>
      </c>
      <c r="G117" s="248"/>
      <c r="H117" s="248" t="s">
        <v>469</v>
      </c>
      <c r="I117" s="248" t="s">
        <v>470</v>
      </c>
      <c r="J117" s="248"/>
      <c r="K117" s="260"/>
    </row>
    <row r="118" spans="2:11" s="1" customFormat="1" ht="15" customHeight="1">
      <c r="B118" s="274"/>
      <c r="C118" s="280"/>
      <c r="D118" s="280"/>
      <c r="E118" s="280"/>
      <c r="F118" s="280"/>
      <c r="G118" s="280"/>
      <c r="H118" s="280"/>
      <c r="I118" s="280"/>
      <c r="J118" s="280"/>
      <c r="K118" s="276"/>
    </row>
    <row r="119" spans="2:11" s="1" customFormat="1" ht="18.75" customHeight="1">
      <c r="B119" s="281"/>
      <c r="C119" s="282"/>
      <c r="D119" s="282"/>
      <c r="E119" s="282"/>
      <c r="F119" s="283"/>
      <c r="G119" s="282"/>
      <c r="H119" s="282"/>
      <c r="I119" s="282"/>
      <c r="J119" s="282"/>
      <c r="K119" s="281"/>
    </row>
    <row r="120" spans="2:11" s="1" customFormat="1" ht="18.75" customHeight="1">
      <c r="B120" s="255"/>
      <c r="C120" s="255"/>
      <c r="D120" s="255"/>
      <c r="E120" s="255"/>
      <c r="F120" s="255"/>
      <c r="G120" s="255"/>
      <c r="H120" s="255"/>
      <c r="I120" s="255"/>
      <c r="J120" s="255"/>
      <c r="K120" s="255"/>
    </row>
    <row r="121" spans="2:11" s="1" customFormat="1" ht="7.5" customHeight="1">
      <c r="B121" s="284"/>
      <c r="C121" s="285"/>
      <c r="D121" s="285"/>
      <c r="E121" s="285"/>
      <c r="F121" s="285"/>
      <c r="G121" s="285"/>
      <c r="H121" s="285"/>
      <c r="I121" s="285"/>
      <c r="J121" s="285"/>
      <c r="K121" s="286"/>
    </row>
    <row r="122" spans="2:11" s="1" customFormat="1" ht="45" customHeight="1">
      <c r="B122" s="287"/>
      <c r="C122" s="368" t="s">
        <v>471</v>
      </c>
      <c r="D122" s="368"/>
      <c r="E122" s="368"/>
      <c r="F122" s="368"/>
      <c r="G122" s="368"/>
      <c r="H122" s="368"/>
      <c r="I122" s="368"/>
      <c r="J122" s="368"/>
      <c r="K122" s="288"/>
    </row>
    <row r="123" spans="2:11" s="1" customFormat="1" ht="17.25" customHeight="1">
      <c r="B123" s="289"/>
      <c r="C123" s="261" t="s">
        <v>417</v>
      </c>
      <c r="D123" s="261"/>
      <c r="E123" s="261"/>
      <c r="F123" s="261" t="s">
        <v>418</v>
      </c>
      <c r="G123" s="262"/>
      <c r="H123" s="261" t="s">
        <v>56</v>
      </c>
      <c r="I123" s="261" t="s">
        <v>59</v>
      </c>
      <c r="J123" s="261" t="s">
        <v>419</v>
      </c>
      <c r="K123" s="290"/>
    </row>
    <row r="124" spans="2:11" s="1" customFormat="1" ht="17.25" customHeight="1">
      <c r="B124" s="289"/>
      <c r="C124" s="263" t="s">
        <v>420</v>
      </c>
      <c r="D124" s="263"/>
      <c r="E124" s="263"/>
      <c r="F124" s="264" t="s">
        <v>421</v>
      </c>
      <c r="G124" s="265"/>
      <c r="H124" s="263"/>
      <c r="I124" s="263"/>
      <c r="J124" s="263" t="s">
        <v>422</v>
      </c>
      <c r="K124" s="290"/>
    </row>
    <row r="125" spans="2:11" s="1" customFormat="1" ht="5.25" customHeight="1">
      <c r="B125" s="291"/>
      <c r="C125" s="266"/>
      <c r="D125" s="266"/>
      <c r="E125" s="266"/>
      <c r="F125" s="266"/>
      <c r="G125" s="292"/>
      <c r="H125" s="266"/>
      <c r="I125" s="266"/>
      <c r="J125" s="266"/>
      <c r="K125" s="293"/>
    </row>
    <row r="126" spans="2:11" s="1" customFormat="1" ht="15" customHeight="1">
      <c r="B126" s="291"/>
      <c r="C126" s="248" t="s">
        <v>426</v>
      </c>
      <c r="D126" s="268"/>
      <c r="E126" s="268"/>
      <c r="F126" s="269" t="s">
        <v>423</v>
      </c>
      <c r="G126" s="248"/>
      <c r="H126" s="248" t="s">
        <v>463</v>
      </c>
      <c r="I126" s="248" t="s">
        <v>425</v>
      </c>
      <c r="J126" s="248">
        <v>120</v>
      </c>
      <c r="K126" s="294"/>
    </row>
    <row r="127" spans="2:11" s="1" customFormat="1" ht="15" customHeight="1">
      <c r="B127" s="291"/>
      <c r="C127" s="248" t="s">
        <v>472</v>
      </c>
      <c r="D127" s="248"/>
      <c r="E127" s="248"/>
      <c r="F127" s="269" t="s">
        <v>423</v>
      </c>
      <c r="G127" s="248"/>
      <c r="H127" s="248" t="s">
        <v>473</v>
      </c>
      <c r="I127" s="248" t="s">
        <v>425</v>
      </c>
      <c r="J127" s="248" t="s">
        <v>474</v>
      </c>
      <c r="K127" s="294"/>
    </row>
    <row r="128" spans="2:11" s="1" customFormat="1" ht="15" customHeight="1">
      <c r="B128" s="291"/>
      <c r="C128" s="248" t="s">
        <v>371</v>
      </c>
      <c r="D128" s="248"/>
      <c r="E128" s="248"/>
      <c r="F128" s="269" t="s">
        <v>423</v>
      </c>
      <c r="G128" s="248"/>
      <c r="H128" s="248" t="s">
        <v>475</v>
      </c>
      <c r="I128" s="248" t="s">
        <v>425</v>
      </c>
      <c r="J128" s="248" t="s">
        <v>474</v>
      </c>
      <c r="K128" s="294"/>
    </row>
    <row r="129" spans="2:11" s="1" customFormat="1" ht="15" customHeight="1">
      <c r="B129" s="291"/>
      <c r="C129" s="248" t="s">
        <v>434</v>
      </c>
      <c r="D129" s="248"/>
      <c r="E129" s="248"/>
      <c r="F129" s="269" t="s">
        <v>429</v>
      </c>
      <c r="G129" s="248"/>
      <c r="H129" s="248" t="s">
        <v>435</v>
      </c>
      <c r="I129" s="248" t="s">
        <v>425</v>
      </c>
      <c r="J129" s="248">
        <v>15</v>
      </c>
      <c r="K129" s="294"/>
    </row>
    <row r="130" spans="2:11" s="1" customFormat="1" ht="15" customHeight="1">
      <c r="B130" s="291"/>
      <c r="C130" s="272" t="s">
        <v>436</v>
      </c>
      <c r="D130" s="272"/>
      <c r="E130" s="272"/>
      <c r="F130" s="273" t="s">
        <v>429</v>
      </c>
      <c r="G130" s="272"/>
      <c r="H130" s="272" t="s">
        <v>437</v>
      </c>
      <c r="I130" s="272" t="s">
        <v>425</v>
      </c>
      <c r="J130" s="272">
        <v>15</v>
      </c>
      <c r="K130" s="294"/>
    </row>
    <row r="131" spans="2:11" s="1" customFormat="1" ht="15" customHeight="1">
      <c r="B131" s="291"/>
      <c r="C131" s="272" t="s">
        <v>438</v>
      </c>
      <c r="D131" s="272"/>
      <c r="E131" s="272"/>
      <c r="F131" s="273" t="s">
        <v>429</v>
      </c>
      <c r="G131" s="272"/>
      <c r="H131" s="272" t="s">
        <v>439</v>
      </c>
      <c r="I131" s="272" t="s">
        <v>425</v>
      </c>
      <c r="J131" s="272">
        <v>20</v>
      </c>
      <c r="K131" s="294"/>
    </row>
    <row r="132" spans="2:11" s="1" customFormat="1" ht="15" customHeight="1">
      <c r="B132" s="291"/>
      <c r="C132" s="272" t="s">
        <v>440</v>
      </c>
      <c r="D132" s="272"/>
      <c r="E132" s="272"/>
      <c r="F132" s="273" t="s">
        <v>429</v>
      </c>
      <c r="G132" s="272"/>
      <c r="H132" s="272" t="s">
        <v>441</v>
      </c>
      <c r="I132" s="272" t="s">
        <v>425</v>
      </c>
      <c r="J132" s="272">
        <v>20</v>
      </c>
      <c r="K132" s="294"/>
    </row>
    <row r="133" spans="2:11" s="1" customFormat="1" ht="15" customHeight="1">
      <c r="B133" s="291"/>
      <c r="C133" s="248" t="s">
        <v>428</v>
      </c>
      <c r="D133" s="248"/>
      <c r="E133" s="248"/>
      <c r="F133" s="269" t="s">
        <v>429</v>
      </c>
      <c r="G133" s="248"/>
      <c r="H133" s="248" t="s">
        <v>463</v>
      </c>
      <c r="I133" s="248" t="s">
        <v>425</v>
      </c>
      <c r="J133" s="248">
        <v>50</v>
      </c>
      <c r="K133" s="294"/>
    </row>
    <row r="134" spans="2:11" s="1" customFormat="1" ht="15" customHeight="1">
      <c r="B134" s="291"/>
      <c r="C134" s="248" t="s">
        <v>442</v>
      </c>
      <c r="D134" s="248"/>
      <c r="E134" s="248"/>
      <c r="F134" s="269" t="s">
        <v>429</v>
      </c>
      <c r="G134" s="248"/>
      <c r="H134" s="248" t="s">
        <v>463</v>
      </c>
      <c r="I134" s="248" t="s">
        <v>425</v>
      </c>
      <c r="J134" s="248">
        <v>50</v>
      </c>
      <c r="K134" s="294"/>
    </row>
    <row r="135" spans="2:11" s="1" customFormat="1" ht="15" customHeight="1">
      <c r="B135" s="291"/>
      <c r="C135" s="248" t="s">
        <v>448</v>
      </c>
      <c r="D135" s="248"/>
      <c r="E135" s="248"/>
      <c r="F135" s="269" t="s">
        <v>429</v>
      </c>
      <c r="G135" s="248"/>
      <c r="H135" s="248" t="s">
        <v>463</v>
      </c>
      <c r="I135" s="248" t="s">
        <v>425</v>
      </c>
      <c r="J135" s="248">
        <v>50</v>
      </c>
      <c r="K135" s="294"/>
    </row>
    <row r="136" spans="2:11" s="1" customFormat="1" ht="15" customHeight="1">
      <c r="B136" s="291"/>
      <c r="C136" s="248" t="s">
        <v>450</v>
      </c>
      <c r="D136" s="248"/>
      <c r="E136" s="248"/>
      <c r="F136" s="269" t="s">
        <v>429</v>
      </c>
      <c r="G136" s="248"/>
      <c r="H136" s="248" t="s">
        <v>463</v>
      </c>
      <c r="I136" s="248" t="s">
        <v>425</v>
      </c>
      <c r="J136" s="248">
        <v>50</v>
      </c>
      <c r="K136" s="294"/>
    </row>
    <row r="137" spans="2:11" s="1" customFormat="1" ht="15" customHeight="1">
      <c r="B137" s="291"/>
      <c r="C137" s="248" t="s">
        <v>451</v>
      </c>
      <c r="D137" s="248"/>
      <c r="E137" s="248"/>
      <c r="F137" s="269" t="s">
        <v>429</v>
      </c>
      <c r="G137" s="248"/>
      <c r="H137" s="248" t="s">
        <v>476</v>
      </c>
      <c r="I137" s="248" t="s">
        <v>425</v>
      </c>
      <c r="J137" s="248">
        <v>255</v>
      </c>
      <c r="K137" s="294"/>
    </row>
    <row r="138" spans="2:11" s="1" customFormat="1" ht="15" customHeight="1">
      <c r="B138" s="291"/>
      <c r="C138" s="248" t="s">
        <v>453</v>
      </c>
      <c r="D138" s="248"/>
      <c r="E138" s="248"/>
      <c r="F138" s="269" t="s">
        <v>423</v>
      </c>
      <c r="G138" s="248"/>
      <c r="H138" s="248" t="s">
        <v>477</v>
      </c>
      <c r="I138" s="248" t="s">
        <v>455</v>
      </c>
      <c r="J138" s="248"/>
      <c r="K138" s="294"/>
    </row>
    <row r="139" spans="2:11" s="1" customFormat="1" ht="15" customHeight="1">
      <c r="B139" s="291"/>
      <c r="C139" s="248" t="s">
        <v>456</v>
      </c>
      <c r="D139" s="248"/>
      <c r="E139" s="248"/>
      <c r="F139" s="269" t="s">
        <v>423</v>
      </c>
      <c r="G139" s="248"/>
      <c r="H139" s="248" t="s">
        <v>478</v>
      </c>
      <c r="I139" s="248" t="s">
        <v>458</v>
      </c>
      <c r="J139" s="248"/>
      <c r="K139" s="294"/>
    </row>
    <row r="140" spans="2:11" s="1" customFormat="1" ht="15" customHeight="1">
      <c r="B140" s="291"/>
      <c r="C140" s="248" t="s">
        <v>459</v>
      </c>
      <c r="D140" s="248"/>
      <c r="E140" s="248"/>
      <c r="F140" s="269" t="s">
        <v>423</v>
      </c>
      <c r="G140" s="248"/>
      <c r="H140" s="248" t="s">
        <v>459</v>
      </c>
      <c r="I140" s="248" t="s">
        <v>458</v>
      </c>
      <c r="J140" s="248"/>
      <c r="K140" s="294"/>
    </row>
    <row r="141" spans="2:11" s="1" customFormat="1" ht="15" customHeight="1">
      <c r="B141" s="291"/>
      <c r="C141" s="248" t="s">
        <v>40</v>
      </c>
      <c r="D141" s="248"/>
      <c r="E141" s="248"/>
      <c r="F141" s="269" t="s">
        <v>423</v>
      </c>
      <c r="G141" s="248"/>
      <c r="H141" s="248" t="s">
        <v>479</v>
      </c>
      <c r="I141" s="248" t="s">
        <v>458</v>
      </c>
      <c r="J141" s="248"/>
      <c r="K141" s="294"/>
    </row>
    <row r="142" spans="2:11" s="1" customFormat="1" ht="15" customHeight="1">
      <c r="B142" s="291"/>
      <c r="C142" s="248" t="s">
        <v>480</v>
      </c>
      <c r="D142" s="248"/>
      <c r="E142" s="248"/>
      <c r="F142" s="269" t="s">
        <v>423</v>
      </c>
      <c r="G142" s="248"/>
      <c r="H142" s="248" t="s">
        <v>481</v>
      </c>
      <c r="I142" s="248" t="s">
        <v>458</v>
      </c>
      <c r="J142" s="248"/>
      <c r="K142" s="294"/>
    </row>
    <row r="143" spans="2:11" s="1" customFormat="1" ht="15" customHeight="1">
      <c r="B143" s="295"/>
      <c r="C143" s="296"/>
      <c r="D143" s="296"/>
      <c r="E143" s="296"/>
      <c r="F143" s="296"/>
      <c r="G143" s="296"/>
      <c r="H143" s="296"/>
      <c r="I143" s="296"/>
      <c r="J143" s="296"/>
      <c r="K143" s="297"/>
    </row>
    <row r="144" spans="2:11" s="1" customFormat="1" ht="18.75" customHeight="1">
      <c r="B144" s="282"/>
      <c r="C144" s="282"/>
      <c r="D144" s="282"/>
      <c r="E144" s="282"/>
      <c r="F144" s="283"/>
      <c r="G144" s="282"/>
      <c r="H144" s="282"/>
      <c r="I144" s="282"/>
      <c r="J144" s="282"/>
      <c r="K144" s="282"/>
    </row>
    <row r="145" spans="2:11" s="1" customFormat="1" ht="18.75" customHeight="1">
      <c r="B145" s="255"/>
      <c r="C145" s="255"/>
      <c r="D145" s="255"/>
      <c r="E145" s="255"/>
      <c r="F145" s="255"/>
      <c r="G145" s="255"/>
      <c r="H145" s="255"/>
      <c r="I145" s="255"/>
      <c r="J145" s="255"/>
      <c r="K145" s="255"/>
    </row>
    <row r="146" spans="2:11" s="1" customFormat="1" ht="7.5" customHeight="1">
      <c r="B146" s="256"/>
      <c r="C146" s="257"/>
      <c r="D146" s="257"/>
      <c r="E146" s="257"/>
      <c r="F146" s="257"/>
      <c r="G146" s="257"/>
      <c r="H146" s="257"/>
      <c r="I146" s="257"/>
      <c r="J146" s="257"/>
      <c r="K146" s="258"/>
    </row>
    <row r="147" spans="2:11" s="1" customFormat="1" ht="45" customHeight="1">
      <c r="B147" s="259"/>
      <c r="C147" s="367" t="s">
        <v>482</v>
      </c>
      <c r="D147" s="367"/>
      <c r="E147" s="367"/>
      <c r="F147" s="367"/>
      <c r="G147" s="367"/>
      <c r="H147" s="367"/>
      <c r="I147" s="367"/>
      <c r="J147" s="367"/>
      <c r="K147" s="260"/>
    </row>
    <row r="148" spans="2:11" s="1" customFormat="1" ht="17.25" customHeight="1">
      <c r="B148" s="259"/>
      <c r="C148" s="261" t="s">
        <v>417</v>
      </c>
      <c r="D148" s="261"/>
      <c r="E148" s="261"/>
      <c r="F148" s="261" t="s">
        <v>418</v>
      </c>
      <c r="G148" s="262"/>
      <c r="H148" s="261" t="s">
        <v>56</v>
      </c>
      <c r="I148" s="261" t="s">
        <v>59</v>
      </c>
      <c r="J148" s="261" t="s">
        <v>419</v>
      </c>
      <c r="K148" s="260"/>
    </row>
    <row r="149" spans="2:11" s="1" customFormat="1" ht="17.25" customHeight="1">
      <c r="B149" s="259"/>
      <c r="C149" s="263" t="s">
        <v>420</v>
      </c>
      <c r="D149" s="263"/>
      <c r="E149" s="263"/>
      <c r="F149" s="264" t="s">
        <v>421</v>
      </c>
      <c r="G149" s="265"/>
      <c r="H149" s="263"/>
      <c r="I149" s="263"/>
      <c r="J149" s="263" t="s">
        <v>422</v>
      </c>
      <c r="K149" s="260"/>
    </row>
    <row r="150" spans="2:11" s="1" customFormat="1" ht="5.25" customHeight="1">
      <c r="B150" s="271"/>
      <c r="C150" s="266"/>
      <c r="D150" s="266"/>
      <c r="E150" s="266"/>
      <c r="F150" s="266"/>
      <c r="G150" s="267"/>
      <c r="H150" s="266"/>
      <c r="I150" s="266"/>
      <c r="J150" s="266"/>
      <c r="K150" s="294"/>
    </row>
    <row r="151" spans="2:11" s="1" customFormat="1" ht="15" customHeight="1">
      <c r="B151" s="271"/>
      <c r="C151" s="298" t="s">
        <v>426</v>
      </c>
      <c r="D151" s="248"/>
      <c r="E151" s="248"/>
      <c r="F151" s="299" t="s">
        <v>423</v>
      </c>
      <c r="G151" s="248"/>
      <c r="H151" s="298" t="s">
        <v>463</v>
      </c>
      <c r="I151" s="298" t="s">
        <v>425</v>
      </c>
      <c r="J151" s="298">
        <v>120</v>
      </c>
      <c r="K151" s="294"/>
    </row>
    <row r="152" spans="2:11" s="1" customFormat="1" ht="15" customHeight="1">
      <c r="B152" s="271"/>
      <c r="C152" s="298" t="s">
        <v>472</v>
      </c>
      <c r="D152" s="248"/>
      <c r="E152" s="248"/>
      <c r="F152" s="299" t="s">
        <v>423</v>
      </c>
      <c r="G152" s="248"/>
      <c r="H152" s="298" t="s">
        <v>483</v>
      </c>
      <c r="I152" s="298" t="s">
        <v>425</v>
      </c>
      <c r="J152" s="298" t="s">
        <v>474</v>
      </c>
      <c r="K152" s="294"/>
    </row>
    <row r="153" spans="2:11" s="1" customFormat="1" ht="15" customHeight="1">
      <c r="B153" s="271"/>
      <c r="C153" s="298" t="s">
        <v>371</v>
      </c>
      <c r="D153" s="248"/>
      <c r="E153" s="248"/>
      <c r="F153" s="299" t="s">
        <v>423</v>
      </c>
      <c r="G153" s="248"/>
      <c r="H153" s="298" t="s">
        <v>484</v>
      </c>
      <c r="I153" s="298" t="s">
        <v>425</v>
      </c>
      <c r="J153" s="298" t="s">
        <v>474</v>
      </c>
      <c r="K153" s="294"/>
    </row>
    <row r="154" spans="2:11" s="1" customFormat="1" ht="15" customHeight="1">
      <c r="B154" s="271"/>
      <c r="C154" s="298" t="s">
        <v>428</v>
      </c>
      <c r="D154" s="248"/>
      <c r="E154" s="248"/>
      <c r="F154" s="299" t="s">
        <v>429</v>
      </c>
      <c r="G154" s="248"/>
      <c r="H154" s="298" t="s">
        <v>463</v>
      </c>
      <c r="I154" s="298" t="s">
        <v>425</v>
      </c>
      <c r="J154" s="298">
        <v>50</v>
      </c>
      <c r="K154" s="294"/>
    </row>
    <row r="155" spans="2:11" s="1" customFormat="1" ht="15" customHeight="1">
      <c r="B155" s="271"/>
      <c r="C155" s="298" t="s">
        <v>431</v>
      </c>
      <c r="D155" s="248"/>
      <c r="E155" s="248"/>
      <c r="F155" s="299" t="s">
        <v>423</v>
      </c>
      <c r="G155" s="248"/>
      <c r="H155" s="298" t="s">
        <v>463</v>
      </c>
      <c r="I155" s="298" t="s">
        <v>433</v>
      </c>
      <c r="J155" s="298"/>
      <c r="K155" s="294"/>
    </row>
    <row r="156" spans="2:11" s="1" customFormat="1" ht="15" customHeight="1">
      <c r="B156" s="271"/>
      <c r="C156" s="298" t="s">
        <v>442</v>
      </c>
      <c r="D156" s="248"/>
      <c r="E156" s="248"/>
      <c r="F156" s="299" t="s">
        <v>429</v>
      </c>
      <c r="G156" s="248"/>
      <c r="H156" s="298" t="s">
        <v>463</v>
      </c>
      <c r="I156" s="298" t="s">
        <v>425</v>
      </c>
      <c r="J156" s="298">
        <v>50</v>
      </c>
      <c r="K156" s="294"/>
    </row>
    <row r="157" spans="2:11" s="1" customFormat="1" ht="15" customHeight="1">
      <c r="B157" s="271"/>
      <c r="C157" s="298" t="s">
        <v>450</v>
      </c>
      <c r="D157" s="248"/>
      <c r="E157" s="248"/>
      <c r="F157" s="299" t="s">
        <v>429</v>
      </c>
      <c r="G157" s="248"/>
      <c r="H157" s="298" t="s">
        <v>463</v>
      </c>
      <c r="I157" s="298" t="s">
        <v>425</v>
      </c>
      <c r="J157" s="298">
        <v>50</v>
      </c>
      <c r="K157" s="294"/>
    </row>
    <row r="158" spans="2:11" s="1" customFormat="1" ht="15" customHeight="1">
      <c r="B158" s="271"/>
      <c r="C158" s="298" t="s">
        <v>448</v>
      </c>
      <c r="D158" s="248"/>
      <c r="E158" s="248"/>
      <c r="F158" s="299" t="s">
        <v>429</v>
      </c>
      <c r="G158" s="248"/>
      <c r="H158" s="298" t="s">
        <v>463</v>
      </c>
      <c r="I158" s="298" t="s">
        <v>425</v>
      </c>
      <c r="J158" s="298">
        <v>50</v>
      </c>
      <c r="K158" s="294"/>
    </row>
    <row r="159" spans="2:11" s="1" customFormat="1" ht="15" customHeight="1">
      <c r="B159" s="271"/>
      <c r="C159" s="298" t="s">
        <v>98</v>
      </c>
      <c r="D159" s="248"/>
      <c r="E159" s="248"/>
      <c r="F159" s="299" t="s">
        <v>423</v>
      </c>
      <c r="G159" s="248"/>
      <c r="H159" s="298" t="s">
        <v>485</v>
      </c>
      <c r="I159" s="298" t="s">
        <v>425</v>
      </c>
      <c r="J159" s="298" t="s">
        <v>486</v>
      </c>
      <c r="K159" s="294"/>
    </row>
    <row r="160" spans="2:11" s="1" customFormat="1" ht="15" customHeight="1">
      <c r="B160" s="271"/>
      <c r="C160" s="298" t="s">
        <v>487</v>
      </c>
      <c r="D160" s="248"/>
      <c r="E160" s="248"/>
      <c r="F160" s="299" t="s">
        <v>423</v>
      </c>
      <c r="G160" s="248"/>
      <c r="H160" s="298" t="s">
        <v>488</v>
      </c>
      <c r="I160" s="298" t="s">
        <v>458</v>
      </c>
      <c r="J160" s="298"/>
      <c r="K160" s="294"/>
    </row>
    <row r="161" spans="2:11" s="1" customFormat="1" ht="15" customHeight="1">
      <c r="B161" s="300"/>
      <c r="C161" s="280"/>
      <c r="D161" s="280"/>
      <c r="E161" s="280"/>
      <c r="F161" s="280"/>
      <c r="G161" s="280"/>
      <c r="H161" s="280"/>
      <c r="I161" s="280"/>
      <c r="J161" s="280"/>
      <c r="K161" s="301"/>
    </row>
    <row r="162" spans="2:11" s="1" customFormat="1" ht="18.75" customHeight="1">
      <c r="B162" s="282"/>
      <c r="C162" s="292"/>
      <c r="D162" s="292"/>
      <c r="E162" s="292"/>
      <c r="F162" s="302"/>
      <c r="G162" s="292"/>
      <c r="H162" s="292"/>
      <c r="I162" s="292"/>
      <c r="J162" s="292"/>
      <c r="K162" s="282"/>
    </row>
    <row r="163" spans="2:11" s="1" customFormat="1" ht="18.75" customHeight="1">
      <c r="B163" s="255"/>
      <c r="C163" s="255"/>
      <c r="D163" s="255"/>
      <c r="E163" s="255"/>
      <c r="F163" s="255"/>
      <c r="G163" s="255"/>
      <c r="H163" s="255"/>
      <c r="I163" s="255"/>
      <c r="J163" s="255"/>
      <c r="K163" s="255"/>
    </row>
    <row r="164" spans="2:11" s="1" customFormat="1" ht="7.5" customHeight="1">
      <c r="B164" s="237"/>
      <c r="C164" s="238"/>
      <c r="D164" s="238"/>
      <c r="E164" s="238"/>
      <c r="F164" s="238"/>
      <c r="G164" s="238"/>
      <c r="H164" s="238"/>
      <c r="I164" s="238"/>
      <c r="J164" s="238"/>
      <c r="K164" s="239"/>
    </row>
    <row r="165" spans="2:11" s="1" customFormat="1" ht="45" customHeight="1">
      <c r="B165" s="240"/>
      <c r="C165" s="368" t="s">
        <v>489</v>
      </c>
      <c r="D165" s="368"/>
      <c r="E165" s="368"/>
      <c r="F165" s="368"/>
      <c r="G165" s="368"/>
      <c r="H165" s="368"/>
      <c r="I165" s="368"/>
      <c r="J165" s="368"/>
      <c r="K165" s="241"/>
    </row>
    <row r="166" spans="2:11" s="1" customFormat="1" ht="17.25" customHeight="1">
      <c r="B166" s="240"/>
      <c r="C166" s="261" t="s">
        <v>417</v>
      </c>
      <c r="D166" s="261"/>
      <c r="E166" s="261"/>
      <c r="F166" s="261" t="s">
        <v>418</v>
      </c>
      <c r="G166" s="303"/>
      <c r="H166" s="304" t="s">
        <v>56</v>
      </c>
      <c r="I166" s="304" t="s">
        <v>59</v>
      </c>
      <c r="J166" s="261" t="s">
        <v>419</v>
      </c>
      <c r="K166" s="241"/>
    </row>
    <row r="167" spans="2:11" s="1" customFormat="1" ht="17.25" customHeight="1">
      <c r="B167" s="242"/>
      <c r="C167" s="263" t="s">
        <v>420</v>
      </c>
      <c r="D167" s="263"/>
      <c r="E167" s="263"/>
      <c r="F167" s="264" t="s">
        <v>421</v>
      </c>
      <c r="G167" s="305"/>
      <c r="H167" s="306"/>
      <c r="I167" s="306"/>
      <c r="J167" s="263" t="s">
        <v>422</v>
      </c>
      <c r="K167" s="243"/>
    </row>
    <row r="168" spans="2:11" s="1" customFormat="1" ht="5.25" customHeight="1">
      <c r="B168" s="271"/>
      <c r="C168" s="266"/>
      <c r="D168" s="266"/>
      <c r="E168" s="266"/>
      <c r="F168" s="266"/>
      <c r="G168" s="267"/>
      <c r="H168" s="266"/>
      <c r="I168" s="266"/>
      <c r="J168" s="266"/>
      <c r="K168" s="294"/>
    </row>
    <row r="169" spans="2:11" s="1" customFormat="1" ht="15" customHeight="1">
      <c r="B169" s="271"/>
      <c r="C169" s="248" t="s">
        <v>426</v>
      </c>
      <c r="D169" s="248"/>
      <c r="E169" s="248"/>
      <c r="F169" s="269" t="s">
        <v>423</v>
      </c>
      <c r="G169" s="248"/>
      <c r="H169" s="248" t="s">
        <v>463</v>
      </c>
      <c r="I169" s="248" t="s">
        <v>425</v>
      </c>
      <c r="J169" s="248">
        <v>120</v>
      </c>
      <c r="K169" s="294"/>
    </row>
    <row r="170" spans="2:11" s="1" customFormat="1" ht="15" customHeight="1">
      <c r="B170" s="271"/>
      <c r="C170" s="248" t="s">
        <v>472</v>
      </c>
      <c r="D170" s="248"/>
      <c r="E170" s="248"/>
      <c r="F170" s="269" t="s">
        <v>423</v>
      </c>
      <c r="G170" s="248"/>
      <c r="H170" s="248" t="s">
        <v>473</v>
      </c>
      <c r="I170" s="248" t="s">
        <v>425</v>
      </c>
      <c r="J170" s="248" t="s">
        <v>474</v>
      </c>
      <c r="K170" s="294"/>
    </row>
    <row r="171" spans="2:11" s="1" customFormat="1" ht="15" customHeight="1">
      <c r="B171" s="271"/>
      <c r="C171" s="248" t="s">
        <v>371</v>
      </c>
      <c r="D171" s="248"/>
      <c r="E171" s="248"/>
      <c r="F171" s="269" t="s">
        <v>423</v>
      </c>
      <c r="G171" s="248"/>
      <c r="H171" s="248" t="s">
        <v>490</v>
      </c>
      <c r="I171" s="248" t="s">
        <v>425</v>
      </c>
      <c r="J171" s="248" t="s">
        <v>474</v>
      </c>
      <c r="K171" s="294"/>
    </row>
    <row r="172" spans="2:11" s="1" customFormat="1" ht="15" customHeight="1">
      <c r="B172" s="271"/>
      <c r="C172" s="248" t="s">
        <v>428</v>
      </c>
      <c r="D172" s="248"/>
      <c r="E172" s="248"/>
      <c r="F172" s="269" t="s">
        <v>429</v>
      </c>
      <c r="G172" s="248"/>
      <c r="H172" s="248" t="s">
        <v>490</v>
      </c>
      <c r="I172" s="248" t="s">
        <v>425</v>
      </c>
      <c r="J172" s="248">
        <v>50</v>
      </c>
      <c r="K172" s="294"/>
    </row>
    <row r="173" spans="2:11" s="1" customFormat="1" ht="15" customHeight="1">
      <c r="B173" s="271"/>
      <c r="C173" s="248" t="s">
        <v>431</v>
      </c>
      <c r="D173" s="248"/>
      <c r="E173" s="248"/>
      <c r="F173" s="269" t="s">
        <v>423</v>
      </c>
      <c r="G173" s="248"/>
      <c r="H173" s="248" t="s">
        <v>490</v>
      </c>
      <c r="I173" s="248" t="s">
        <v>433</v>
      </c>
      <c r="J173" s="248"/>
      <c r="K173" s="294"/>
    </row>
    <row r="174" spans="2:11" s="1" customFormat="1" ht="15" customHeight="1">
      <c r="B174" s="271"/>
      <c r="C174" s="248" t="s">
        <v>442</v>
      </c>
      <c r="D174" s="248"/>
      <c r="E174" s="248"/>
      <c r="F174" s="269" t="s">
        <v>429</v>
      </c>
      <c r="G174" s="248"/>
      <c r="H174" s="248" t="s">
        <v>490</v>
      </c>
      <c r="I174" s="248" t="s">
        <v>425</v>
      </c>
      <c r="J174" s="248">
        <v>50</v>
      </c>
      <c r="K174" s="294"/>
    </row>
    <row r="175" spans="2:11" s="1" customFormat="1" ht="15" customHeight="1">
      <c r="B175" s="271"/>
      <c r="C175" s="248" t="s">
        <v>450</v>
      </c>
      <c r="D175" s="248"/>
      <c r="E175" s="248"/>
      <c r="F175" s="269" t="s">
        <v>429</v>
      </c>
      <c r="G175" s="248"/>
      <c r="H175" s="248" t="s">
        <v>490</v>
      </c>
      <c r="I175" s="248" t="s">
        <v>425</v>
      </c>
      <c r="J175" s="248">
        <v>50</v>
      </c>
      <c r="K175" s="294"/>
    </row>
    <row r="176" spans="2:11" s="1" customFormat="1" ht="15" customHeight="1">
      <c r="B176" s="271"/>
      <c r="C176" s="248" t="s">
        <v>448</v>
      </c>
      <c r="D176" s="248"/>
      <c r="E176" s="248"/>
      <c r="F176" s="269" t="s">
        <v>429</v>
      </c>
      <c r="G176" s="248"/>
      <c r="H176" s="248" t="s">
        <v>490</v>
      </c>
      <c r="I176" s="248" t="s">
        <v>425</v>
      </c>
      <c r="J176" s="248">
        <v>50</v>
      </c>
      <c r="K176" s="294"/>
    </row>
    <row r="177" spans="2:11" s="1" customFormat="1" ht="15" customHeight="1">
      <c r="B177" s="271"/>
      <c r="C177" s="248" t="s">
        <v>109</v>
      </c>
      <c r="D177" s="248"/>
      <c r="E177" s="248"/>
      <c r="F177" s="269" t="s">
        <v>423</v>
      </c>
      <c r="G177" s="248"/>
      <c r="H177" s="248" t="s">
        <v>491</v>
      </c>
      <c r="I177" s="248" t="s">
        <v>492</v>
      </c>
      <c r="J177" s="248"/>
      <c r="K177" s="294"/>
    </row>
    <row r="178" spans="2:11" s="1" customFormat="1" ht="15" customHeight="1">
      <c r="B178" s="271"/>
      <c r="C178" s="248" t="s">
        <v>59</v>
      </c>
      <c r="D178" s="248"/>
      <c r="E178" s="248"/>
      <c r="F178" s="269" t="s">
        <v>423</v>
      </c>
      <c r="G178" s="248"/>
      <c r="H178" s="248" t="s">
        <v>493</v>
      </c>
      <c r="I178" s="248" t="s">
        <v>494</v>
      </c>
      <c r="J178" s="248">
        <v>1</v>
      </c>
      <c r="K178" s="294"/>
    </row>
    <row r="179" spans="2:11" s="1" customFormat="1" ht="15" customHeight="1">
      <c r="B179" s="271"/>
      <c r="C179" s="248" t="s">
        <v>55</v>
      </c>
      <c r="D179" s="248"/>
      <c r="E179" s="248"/>
      <c r="F179" s="269" t="s">
        <v>423</v>
      </c>
      <c r="G179" s="248"/>
      <c r="H179" s="248" t="s">
        <v>495</v>
      </c>
      <c r="I179" s="248" t="s">
        <v>425</v>
      </c>
      <c r="J179" s="248">
        <v>20</v>
      </c>
      <c r="K179" s="294"/>
    </row>
    <row r="180" spans="2:11" s="1" customFormat="1" ht="15" customHeight="1">
      <c r="B180" s="271"/>
      <c r="C180" s="248" t="s">
        <v>56</v>
      </c>
      <c r="D180" s="248"/>
      <c r="E180" s="248"/>
      <c r="F180" s="269" t="s">
        <v>423</v>
      </c>
      <c r="G180" s="248"/>
      <c r="H180" s="248" t="s">
        <v>496</v>
      </c>
      <c r="I180" s="248" t="s">
        <v>425</v>
      </c>
      <c r="J180" s="248">
        <v>255</v>
      </c>
      <c r="K180" s="294"/>
    </row>
    <row r="181" spans="2:11" s="1" customFormat="1" ht="15" customHeight="1">
      <c r="B181" s="271"/>
      <c r="C181" s="248" t="s">
        <v>110</v>
      </c>
      <c r="D181" s="248"/>
      <c r="E181" s="248"/>
      <c r="F181" s="269" t="s">
        <v>423</v>
      </c>
      <c r="G181" s="248"/>
      <c r="H181" s="248" t="s">
        <v>387</v>
      </c>
      <c r="I181" s="248" t="s">
        <v>425</v>
      </c>
      <c r="J181" s="248">
        <v>10</v>
      </c>
      <c r="K181" s="294"/>
    </row>
    <row r="182" spans="2:11" s="1" customFormat="1" ht="15" customHeight="1">
      <c r="B182" s="271"/>
      <c r="C182" s="248" t="s">
        <v>111</v>
      </c>
      <c r="D182" s="248"/>
      <c r="E182" s="248"/>
      <c r="F182" s="269" t="s">
        <v>423</v>
      </c>
      <c r="G182" s="248"/>
      <c r="H182" s="248" t="s">
        <v>497</v>
      </c>
      <c r="I182" s="248" t="s">
        <v>458</v>
      </c>
      <c r="J182" s="248"/>
      <c r="K182" s="294"/>
    </row>
    <row r="183" spans="2:11" s="1" customFormat="1" ht="15" customHeight="1">
      <c r="B183" s="271"/>
      <c r="C183" s="248" t="s">
        <v>498</v>
      </c>
      <c r="D183" s="248"/>
      <c r="E183" s="248"/>
      <c r="F183" s="269" t="s">
        <v>423</v>
      </c>
      <c r="G183" s="248"/>
      <c r="H183" s="248" t="s">
        <v>499</v>
      </c>
      <c r="I183" s="248" t="s">
        <v>458</v>
      </c>
      <c r="J183" s="248"/>
      <c r="K183" s="294"/>
    </row>
    <row r="184" spans="2:11" s="1" customFormat="1" ht="15" customHeight="1">
      <c r="B184" s="271"/>
      <c r="C184" s="248" t="s">
        <v>487</v>
      </c>
      <c r="D184" s="248"/>
      <c r="E184" s="248"/>
      <c r="F184" s="269" t="s">
        <v>423</v>
      </c>
      <c r="G184" s="248"/>
      <c r="H184" s="248" t="s">
        <v>500</v>
      </c>
      <c r="I184" s="248" t="s">
        <v>458</v>
      </c>
      <c r="J184" s="248"/>
      <c r="K184" s="294"/>
    </row>
    <row r="185" spans="2:11" s="1" customFormat="1" ht="15" customHeight="1">
      <c r="B185" s="271"/>
      <c r="C185" s="248" t="s">
        <v>113</v>
      </c>
      <c r="D185" s="248"/>
      <c r="E185" s="248"/>
      <c r="F185" s="269" t="s">
        <v>429</v>
      </c>
      <c r="G185" s="248"/>
      <c r="H185" s="248" t="s">
        <v>501</v>
      </c>
      <c r="I185" s="248" t="s">
        <v>425</v>
      </c>
      <c r="J185" s="248">
        <v>50</v>
      </c>
      <c r="K185" s="294"/>
    </row>
    <row r="186" spans="2:11" s="1" customFormat="1" ht="15" customHeight="1">
      <c r="B186" s="271"/>
      <c r="C186" s="248" t="s">
        <v>502</v>
      </c>
      <c r="D186" s="248"/>
      <c r="E186" s="248"/>
      <c r="F186" s="269" t="s">
        <v>429</v>
      </c>
      <c r="G186" s="248"/>
      <c r="H186" s="248" t="s">
        <v>503</v>
      </c>
      <c r="I186" s="248" t="s">
        <v>504</v>
      </c>
      <c r="J186" s="248"/>
      <c r="K186" s="294"/>
    </row>
    <row r="187" spans="2:11" s="1" customFormat="1" ht="15" customHeight="1">
      <c r="B187" s="271"/>
      <c r="C187" s="248" t="s">
        <v>505</v>
      </c>
      <c r="D187" s="248"/>
      <c r="E187" s="248"/>
      <c r="F187" s="269" t="s">
        <v>429</v>
      </c>
      <c r="G187" s="248"/>
      <c r="H187" s="248" t="s">
        <v>506</v>
      </c>
      <c r="I187" s="248" t="s">
        <v>504</v>
      </c>
      <c r="J187" s="248"/>
      <c r="K187" s="294"/>
    </row>
    <row r="188" spans="2:11" s="1" customFormat="1" ht="15" customHeight="1">
      <c r="B188" s="271"/>
      <c r="C188" s="248" t="s">
        <v>507</v>
      </c>
      <c r="D188" s="248"/>
      <c r="E188" s="248"/>
      <c r="F188" s="269" t="s">
        <v>429</v>
      </c>
      <c r="G188" s="248"/>
      <c r="H188" s="248" t="s">
        <v>508</v>
      </c>
      <c r="I188" s="248" t="s">
        <v>504</v>
      </c>
      <c r="J188" s="248"/>
      <c r="K188" s="294"/>
    </row>
    <row r="189" spans="2:11" s="1" customFormat="1" ht="15" customHeight="1">
      <c r="B189" s="271"/>
      <c r="C189" s="307" t="s">
        <v>509</v>
      </c>
      <c r="D189" s="248"/>
      <c r="E189" s="248"/>
      <c r="F189" s="269" t="s">
        <v>429</v>
      </c>
      <c r="G189" s="248"/>
      <c r="H189" s="248" t="s">
        <v>510</v>
      </c>
      <c r="I189" s="248" t="s">
        <v>511</v>
      </c>
      <c r="J189" s="308" t="s">
        <v>512</v>
      </c>
      <c r="K189" s="294"/>
    </row>
    <row r="190" spans="2:11" s="1" customFormat="1" ht="15" customHeight="1">
      <c r="B190" s="271"/>
      <c r="C190" s="307" t="s">
        <v>44</v>
      </c>
      <c r="D190" s="248"/>
      <c r="E190" s="248"/>
      <c r="F190" s="269" t="s">
        <v>423</v>
      </c>
      <c r="G190" s="248"/>
      <c r="H190" s="245" t="s">
        <v>513</v>
      </c>
      <c r="I190" s="248" t="s">
        <v>514</v>
      </c>
      <c r="J190" s="248"/>
      <c r="K190" s="294"/>
    </row>
    <row r="191" spans="2:11" s="1" customFormat="1" ht="15" customHeight="1">
      <c r="B191" s="271"/>
      <c r="C191" s="307" t="s">
        <v>515</v>
      </c>
      <c r="D191" s="248"/>
      <c r="E191" s="248"/>
      <c r="F191" s="269" t="s">
        <v>423</v>
      </c>
      <c r="G191" s="248"/>
      <c r="H191" s="248" t="s">
        <v>516</v>
      </c>
      <c r="I191" s="248" t="s">
        <v>458</v>
      </c>
      <c r="J191" s="248"/>
      <c r="K191" s="294"/>
    </row>
    <row r="192" spans="2:11" s="1" customFormat="1" ht="15" customHeight="1">
      <c r="B192" s="271"/>
      <c r="C192" s="307" t="s">
        <v>517</v>
      </c>
      <c r="D192" s="248"/>
      <c r="E192" s="248"/>
      <c r="F192" s="269" t="s">
        <v>423</v>
      </c>
      <c r="G192" s="248"/>
      <c r="H192" s="248" t="s">
        <v>518</v>
      </c>
      <c r="I192" s="248" t="s">
        <v>458</v>
      </c>
      <c r="J192" s="248"/>
      <c r="K192" s="294"/>
    </row>
    <row r="193" spans="2:11" s="1" customFormat="1" ht="15" customHeight="1">
      <c r="B193" s="271"/>
      <c r="C193" s="307" t="s">
        <v>519</v>
      </c>
      <c r="D193" s="248"/>
      <c r="E193" s="248"/>
      <c r="F193" s="269" t="s">
        <v>429</v>
      </c>
      <c r="G193" s="248"/>
      <c r="H193" s="248" t="s">
        <v>520</v>
      </c>
      <c r="I193" s="248" t="s">
        <v>458</v>
      </c>
      <c r="J193" s="248"/>
      <c r="K193" s="294"/>
    </row>
    <row r="194" spans="2:11" s="1" customFormat="1" ht="15" customHeight="1">
      <c r="B194" s="300"/>
      <c r="C194" s="309"/>
      <c r="D194" s="280"/>
      <c r="E194" s="280"/>
      <c r="F194" s="280"/>
      <c r="G194" s="280"/>
      <c r="H194" s="280"/>
      <c r="I194" s="280"/>
      <c r="J194" s="280"/>
      <c r="K194" s="301"/>
    </row>
    <row r="195" spans="2:11" s="1" customFormat="1" ht="18.75" customHeight="1">
      <c r="B195" s="282"/>
      <c r="C195" s="292"/>
      <c r="D195" s="292"/>
      <c r="E195" s="292"/>
      <c r="F195" s="302"/>
      <c r="G195" s="292"/>
      <c r="H195" s="292"/>
      <c r="I195" s="292"/>
      <c r="J195" s="292"/>
      <c r="K195" s="282"/>
    </row>
    <row r="196" spans="2:11" s="1" customFormat="1" ht="18.75" customHeight="1">
      <c r="B196" s="282"/>
      <c r="C196" s="292"/>
      <c r="D196" s="292"/>
      <c r="E196" s="292"/>
      <c r="F196" s="302"/>
      <c r="G196" s="292"/>
      <c r="H196" s="292"/>
      <c r="I196" s="292"/>
      <c r="J196" s="292"/>
      <c r="K196" s="282"/>
    </row>
    <row r="197" spans="2:11" s="1" customFormat="1" ht="18.75" customHeight="1">
      <c r="B197" s="255"/>
      <c r="C197" s="255"/>
      <c r="D197" s="255"/>
      <c r="E197" s="255"/>
      <c r="F197" s="255"/>
      <c r="G197" s="255"/>
      <c r="H197" s="255"/>
      <c r="I197" s="255"/>
      <c r="J197" s="255"/>
      <c r="K197" s="255"/>
    </row>
    <row r="198" spans="2:11" s="1" customFormat="1" ht="13.5">
      <c r="B198" s="237"/>
      <c r="C198" s="238"/>
      <c r="D198" s="238"/>
      <c r="E198" s="238"/>
      <c r="F198" s="238"/>
      <c r="G198" s="238"/>
      <c r="H198" s="238"/>
      <c r="I198" s="238"/>
      <c r="J198" s="238"/>
      <c r="K198" s="239"/>
    </row>
    <row r="199" spans="2:11" s="1" customFormat="1" ht="21">
      <c r="B199" s="240"/>
      <c r="C199" s="368" t="s">
        <v>521</v>
      </c>
      <c r="D199" s="368"/>
      <c r="E199" s="368"/>
      <c r="F199" s="368"/>
      <c r="G199" s="368"/>
      <c r="H199" s="368"/>
      <c r="I199" s="368"/>
      <c r="J199" s="368"/>
      <c r="K199" s="241"/>
    </row>
    <row r="200" spans="2:11" s="1" customFormat="1" ht="25.5" customHeight="1">
      <c r="B200" s="240"/>
      <c r="C200" s="310" t="s">
        <v>522</v>
      </c>
      <c r="D200" s="310"/>
      <c r="E200" s="310"/>
      <c r="F200" s="310" t="s">
        <v>523</v>
      </c>
      <c r="G200" s="311"/>
      <c r="H200" s="369" t="s">
        <v>524</v>
      </c>
      <c r="I200" s="369"/>
      <c r="J200" s="369"/>
      <c r="K200" s="241"/>
    </row>
    <row r="201" spans="2:11" s="1" customFormat="1" ht="5.25" customHeight="1">
      <c r="B201" s="271"/>
      <c r="C201" s="266"/>
      <c r="D201" s="266"/>
      <c r="E201" s="266"/>
      <c r="F201" s="266"/>
      <c r="G201" s="292"/>
      <c r="H201" s="266"/>
      <c r="I201" s="266"/>
      <c r="J201" s="266"/>
      <c r="K201" s="294"/>
    </row>
    <row r="202" spans="2:11" s="1" customFormat="1" ht="15" customHeight="1">
      <c r="B202" s="271"/>
      <c r="C202" s="248" t="s">
        <v>514</v>
      </c>
      <c r="D202" s="248"/>
      <c r="E202" s="248"/>
      <c r="F202" s="269" t="s">
        <v>45</v>
      </c>
      <c r="G202" s="248"/>
      <c r="H202" s="370" t="s">
        <v>525</v>
      </c>
      <c r="I202" s="370"/>
      <c r="J202" s="370"/>
      <c r="K202" s="294"/>
    </row>
    <row r="203" spans="2:11" s="1" customFormat="1" ht="15" customHeight="1">
      <c r="B203" s="271"/>
      <c r="C203" s="248"/>
      <c r="D203" s="248"/>
      <c r="E203" s="248"/>
      <c r="F203" s="269" t="s">
        <v>46</v>
      </c>
      <c r="G203" s="248"/>
      <c r="H203" s="370" t="s">
        <v>526</v>
      </c>
      <c r="I203" s="370"/>
      <c r="J203" s="370"/>
      <c r="K203" s="294"/>
    </row>
    <row r="204" spans="2:11" s="1" customFormat="1" ht="15" customHeight="1">
      <c r="B204" s="271"/>
      <c r="C204" s="248"/>
      <c r="D204" s="248"/>
      <c r="E204" s="248"/>
      <c r="F204" s="269" t="s">
        <v>49</v>
      </c>
      <c r="G204" s="248"/>
      <c r="H204" s="370" t="s">
        <v>527</v>
      </c>
      <c r="I204" s="370"/>
      <c r="J204" s="370"/>
      <c r="K204" s="294"/>
    </row>
    <row r="205" spans="2:11" s="1" customFormat="1" ht="15" customHeight="1">
      <c r="B205" s="271"/>
      <c r="C205" s="248"/>
      <c r="D205" s="248"/>
      <c r="E205" s="248"/>
      <c r="F205" s="269" t="s">
        <v>47</v>
      </c>
      <c r="G205" s="248"/>
      <c r="H205" s="370" t="s">
        <v>528</v>
      </c>
      <c r="I205" s="370"/>
      <c r="J205" s="370"/>
      <c r="K205" s="294"/>
    </row>
    <row r="206" spans="2:11" s="1" customFormat="1" ht="15" customHeight="1">
      <c r="B206" s="271"/>
      <c r="C206" s="248"/>
      <c r="D206" s="248"/>
      <c r="E206" s="248"/>
      <c r="F206" s="269" t="s">
        <v>48</v>
      </c>
      <c r="G206" s="248"/>
      <c r="H206" s="370" t="s">
        <v>529</v>
      </c>
      <c r="I206" s="370"/>
      <c r="J206" s="370"/>
      <c r="K206" s="294"/>
    </row>
    <row r="207" spans="2:11" s="1" customFormat="1" ht="15" customHeight="1">
      <c r="B207" s="271"/>
      <c r="C207" s="248"/>
      <c r="D207" s="248"/>
      <c r="E207" s="248"/>
      <c r="F207" s="269"/>
      <c r="G207" s="248"/>
      <c r="H207" s="248"/>
      <c r="I207" s="248"/>
      <c r="J207" s="248"/>
      <c r="K207" s="294"/>
    </row>
    <row r="208" spans="2:11" s="1" customFormat="1" ht="15" customHeight="1">
      <c r="B208" s="271"/>
      <c r="C208" s="248" t="s">
        <v>470</v>
      </c>
      <c r="D208" s="248"/>
      <c r="E208" s="248"/>
      <c r="F208" s="269" t="s">
        <v>81</v>
      </c>
      <c r="G208" s="248"/>
      <c r="H208" s="370" t="s">
        <v>530</v>
      </c>
      <c r="I208" s="370"/>
      <c r="J208" s="370"/>
      <c r="K208" s="294"/>
    </row>
    <row r="209" spans="2:11" s="1" customFormat="1" ht="15" customHeight="1">
      <c r="B209" s="271"/>
      <c r="C209" s="248"/>
      <c r="D209" s="248"/>
      <c r="E209" s="248"/>
      <c r="F209" s="269" t="s">
        <v>366</v>
      </c>
      <c r="G209" s="248"/>
      <c r="H209" s="370" t="s">
        <v>367</v>
      </c>
      <c r="I209" s="370"/>
      <c r="J209" s="370"/>
      <c r="K209" s="294"/>
    </row>
    <row r="210" spans="2:11" s="1" customFormat="1" ht="15" customHeight="1">
      <c r="B210" s="271"/>
      <c r="C210" s="248"/>
      <c r="D210" s="248"/>
      <c r="E210" s="248"/>
      <c r="F210" s="269" t="s">
        <v>364</v>
      </c>
      <c r="G210" s="248"/>
      <c r="H210" s="370" t="s">
        <v>531</v>
      </c>
      <c r="I210" s="370"/>
      <c r="J210" s="370"/>
      <c r="K210" s="294"/>
    </row>
    <row r="211" spans="2:11" s="1" customFormat="1" ht="15" customHeight="1">
      <c r="B211" s="312"/>
      <c r="C211" s="248"/>
      <c r="D211" s="248"/>
      <c r="E211" s="248"/>
      <c r="F211" s="269" t="s">
        <v>368</v>
      </c>
      <c r="G211" s="307"/>
      <c r="H211" s="371" t="s">
        <v>369</v>
      </c>
      <c r="I211" s="371"/>
      <c r="J211" s="371"/>
      <c r="K211" s="313"/>
    </row>
    <row r="212" spans="2:11" s="1" customFormat="1" ht="15" customHeight="1">
      <c r="B212" s="312"/>
      <c r="C212" s="248"/>
      <c r="D212" s="248"/>
      <c r="E212" s="248"/>
      <c r="F212" s="269" t="s">
        <v>88</v>
      </c>
      <c r="G212" s="307"/>
      <c r="H212" s="371" t="s">
        <v>532</v>
      </c>
      <c r="I212" s="371"/>
      <c r="J212" s="371"/>
      <c r="K212" s="313"/>
    </row>
    <row r="213" spans="2:11" s="1" customFormat="1" ht="15" customHeight="1">
      <c r="B213" s="312"/>
      <c r="C213" s="248"/>
      <c r="D213" s="248"/>
      <c r="E213" s="248"/>
      <c r="F213" s="269"/>
      <c r="G213" s="307"/>
      <c r="H213" s="298"/>
      <c r="I213" s="298"/>
      <c r="J213" s="298"/>
      <c r="K213" s="313"/>
    </row>
    <row r="214" spans="2:11" s="1" customFormat="1" ht="15" customHeight="1">
      <c r="B214" s="312"/>
      <c r="C214" s="248" t="s">
        <v>494</v>
      </c>
      <c r="D214" s="248"/>
      <c r="E214" s="248"/>
      <c r="F214" s="269">
        <v>1</v>
      </c>
      <c r="G214" s="307"/>
      <c r="H214" s="371" t="s">
        <v>533</v>
      </c>
      <c r="I214" s="371"/>
      <c r="J214" s="371"/>
      <c r="K214" s="313"/>
    </row>
    <row r="215" spans="2:11" s="1" customFormat="1" ht="15" customHeight="1">
      <c r="B215" s="312"/>
      <c r="C215" s="248"/>
      <c r="D215" s="248"/>
      <c r="E215" s="248"/>
      <c r="F215" s="269">
        <v>2</v>
      </c>
      <c r="G215" s="307"/>
      <c r="H215" s="371" t="s">
        <v>534</v>
      </c>
      <c r="I215" s="371"/>
      <c r="J215" s="371"/>
      <c r="K215" s="313"/>
    </row>
    <row r="216" spans="2:11" s="1" customFormat="1" ht="15" customHeight="1">
      <c r="B216" s="312"/>
      <c r="C216" s="248"/>
      <c r="D216" s="248"/>
      <c r="E216" s="248"/>
      <c r="F216" s="269">
        <v>3</v>
      </c>
      <c r="G216" s="307"/>
      <c r="H216" s="371" t="s">
        <v>535</v>
      </c>
      <c r="I216" s="371"/>
      <c r="J216" s="371"/>
      <c r="K216" s="313"/>
    </row>
    <row r="217" spans="2:11" s="1" customFormat="1" ht="15" customHeight="1">
      <c r="B217" s="312"/>
      <c r="C217" s="248"/>
      <c r="D217" s="248"/>
      <c r="E217" s="248"/>
      <c r="F217" s="269">
        <v>4</v>
      </c>
      <c r="G217" s="307"/>
      <c r="H217" s="371" t="s">
        <v>536</v>
      </c>
      <c r="I217" s="371"/>
      <c r="J217" s="371"/>
      <c r="K217" s="313"/>
    </row>
    <row r="218" spans="2:11" s="1" customFormat="1" ht="12.75" customHeight="1">
      <c r="B218" s="314"/>
      <c r="C218" s="315"/>
      <c r="D218" s="315"/>
      <c r="E218" s="315"/>
      <c r="F218" s="315"/>
      <c r="G218" s="315"/>
      <c r="H218" s="315"/>
      <c r="I218" s="315"/>
      <c r="J218" s="315"/>
      <c r="K218" s="316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1153.10 - 2 - ulice Polit...</vt:lpstr>
      <vt:lpstr>1153.0 - VRN</vt:lpstr>
      <vt:lpstr>Pokyny pro vyplnění</vt:lpstr>
      <vt:lpstr>'1153.0 - VRN'!Názvy_tisku</vt:lpstr>
      <vt:lpstr>'1153.10 - 2 - ulice Polit...'!Názvy_tisku</vt:lpstr>
      <vt:lpstr>'Rekapitulace stavby'!Názvy_tisku</vt:lpstr>
      <vt:lpstr>'1153.0 - VRN'!Oblast_tisku</vt:lpstr>
      <vt:lpstr>'1153.10 - 2 - ulice Polit...'!Oblast_tisku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LucinkaNB\lucinka</dc:creator>
  <cp:lastModifiedBy>Luťhová Iveta</cp:lastModifiedBy>
  <dcterms:created xsi:type="dcterms:W3CDTF">2024-03-22T07:53:35Z</dcterms:created>
  <dcterms:modified xsi:type="dcterms:W3CDTF">2024-03-22T08:45:41Z</dcterms:modified>
</cp:coreProperties>
</file>